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IS working" sheetId="1" r:id="rId1"/>
    <sheet name="BS working" sheetId="2" r:id="rId2"/>
    <sheet name="Equity" sheetId="3" r:id="rId3"/>
    <sheet name="CashFlow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 working'!$A$1:$F$61</definedName>
    <definedName name="_xlnm.Print_Area" localSheetId="2">'Equity'!$A$1:$H$59</definedName>
    <definedName name="_xlnm.Print_Area" localSheetId="0">'IS working'!$A$1:$G$49</definedName>
  </definedNames>
  <calcPr fullCalcOnLoad="1"/>
</workbook>
</file>

<file path=xl/sharedStrings.xml><?xml version="1.0" encoding="utf-8"?>
<sst xmlns="http://schemas.openxmlformats.org/spreadsheetml/2006/main" count="168" uniqueCount="138">
  <si>
    <t>Condensed Consolidated Income Statement</t>
  </si>
  <si>
    <t>For The Three-Month Period Ended 31 August 2007 - Unaudited</t>
  </si>
  <si>
    <t>Note</t>
  </si>
  <si>
    <t>3-month ended</t>
  </si>
  <si>
    <t xml:space="preserve">12-month </t>
  </si>
  <si>
    <t>9-month</t>
  </si>
  <si>
    <t>31.08.2007</t>
  </si>
  <si>
    <t>31.08.2006</t>
  </si>
  <si>
    <t>31.05.2007</t>
  </si>
  <si>
    <t>31.05.2006</t>
  </si>
  <si>
    <t>RM</t>
  </si>
  <si>
    <t>Continuing Operations</t>
  </si>
  <si>
    <t>Revenue</t>
  </si>
  <si>
    <t>A8</t>
  </si>
  <si>
    <t>Cost of  Sales</t>
  </si>
  <si>
    <t>Gross profit/(loss)</t>
  </si>
  <si>
    <t>Administration expenses</t>
  </si>
  <si>
    <t>Selling and distribution expenses</t>
  </si>
  <si>
    <t>Other operating (expenses)/income</t>
  </si>
  <si>
    <t xml:space="preserve">Operating (loss)/profit </t>
  </si>
  <si>
    <t>Finance costs</t>
  </si>
  <si>
    <t>Share of results of associated company</t>
  </si>
  <si>
    <t>Gain on disposal of associated company</t>
  </si>
  <si>
    <t>Loss before taxation</t>
  </si>
  <si>
    <t>Income tax expenses</t>
  </si>
  <si>
    <t>B5</t>
  </si>
  <si>
    <t>Loss for the period</t>
  </si>
  <si>
    <t>Attributable to :</t>
  </si>
  <si>
    <t>Equity holders of the Company</t>
  </si>
  <si>
    <t>Minority interests</t>
  </si>
  <si>
    <t>EPS - Basic (sen)</t>
  </si>
  <si>
    <t>B13</t>
  </si>
  <si>
    <t>EPS - Diluted (sen)</t>
  </si>
  <si>
    <t>N.A</t>
  </si>
  <si>
    <t xml:space="preserve">The Condensed Consolidated Income Statement should be read in conjunction with the Annual Financial </t>
  </si>
  <si>
    <t xml:space="preserve">Report for the year ended 31st August 2006 and the accompanying explanatory notes attached to the interim </t>
  </si>
  <si>
    <t>financial statements.</t>
  </si>
  <si>
    <r>
      <t xml:space="preserve">UDS CAPITAL BERHAD </t>
    </r>
    <r>
      <rPr>
        <b/>
        <sz val="8"/>
        <rFont val="Times New Roman"/>
        <family val="1"/>
      </rPr>
      <t>(502246-P)</t>
    </r>
  </si>
  <si>
    <t>Condensed Consolidated Balance Sheet</t>
  </si>
  <si>
    <t>As At 31 August 2007</t>
  </si>
  <si>
    <t>Unaudited</t>
  </si>
  <si>
    <t>Audited</t>
  </si>
  <si>
    <t>As At</t>
  </si>
  <si>
    <t>ASSETS</t>
  </si>
  <si>
    <t>Non-current Assets</t>
  </si>
  <si>
    <t>Property, plant and equipment</t>
  </si>
  <si>
    <t>A9</t>
  </si>
  <si>
    <t>Investment properties</t>
  </si>
  <si>
    <t>Other investments</t>
  </si>
  <si>
    <t>Current Assets</t>
  </si>
  <si>
    <t>Inventories</t>
  </si>
  <si>
    <t>Receivables</t>
  </si>
  <si>
    <t>Tax assets</t>
  </si>
  <si>
    <t>Fixed deposits with licensed bank</t>
  </si>
  <si>
    <t>Bank and cash balances</t>
  </si>
  <si>
    <t>TOTAL ASSETS</t>
  </si>
  <si>
    <t>EQUITY AND LIABILITIES</t>
  </si>
  <si>
    <t>Equity attributable to equity holders of the Company</t>
  </si>
  <si>
    <t>Share capital</t>
  </si>
  <si>
    <t>Share premium</t>
  </si>
  <si>
    <t>Accumulated losses</t>
  </si>
  <si>
    <t>Total Equity</t>
  </si>
  <si>
    <t>Non-current Liabilities</t>
  </si>
  <si>
    <t>Borrowings</t>
  </si>
  <si>
    <t>B9</t>
  </si>
  <si>
    <t>Deferred taxation</t>
  </si>
  <si>
    <t>Current Liabilities</t>
  </si>
  <si>
    <t>Payables</t>
  </si>
  <si>
    <t>Tax liabilities</t>
  </si>
  <si>
    <t>Total Liabilities</t>
  </si>
  <si>
    <t>TOTAL EQUITY AND LIABILITIES</t>
  </si>
  <si>
    <t>Condensed Consolidated Statement of Changes In Equity</t>
  </si>
  <si>
    <t>For The Nine-Month Period Ended 31 August 2007 - unaudited</t>
  </si>
  <si>
    <t>Attributable to equity holders of the Company</t>
  </si>
  <si>
    <t>Non-</t>
  </si>
  <si>
    <t>Distributable</t>
  </si>
  <si>
    <t>Share</t>
  </si>
  <si>
    <t>Retained</t>
  </si>
  <si>
    <t>Minority</t>
  </si>
  <si>
    <t>Total</t>
  </si>
  <si>
    <t>Capital</t>
  </si>
  <si>
    <t>Premium</t>
  </si>
  <si>
    <t>Profit</t>
  </si>
  <si>
    <t>Interest</t>
  </si>
  <si>
    <t>Equity</t>
  </si>
  <si>
    <t>As at 1 Sept 2005</t>
  </si>
  <si>
    <t>Effect of adopting</t>
  </si>
  <si>
    <t>- FRS 3</t>
  </si>
  <si>
    <t>- FRS 140</t>
  </si>
  <si>
    <t>Loss for the period, representing</t>
  </si>
  <si>
    <t xml:space="preserve">total recognised income and </t>
  </si>
  <si>
    <t>expense for the period</t>
  </si>
  <si>
    <t>Issuance of shares pursuant to</t>
  </si>
  <si>
    <t>- Rights issue</t>
  </si>
  <si>
    <t>- Bonus issue</t>
  </si>
  <si>
    <t>Corporate exercise expenses</t>
  </si>
  <si>
    <t>Share issue expenses</t>
  </si>
  <si>
    <t>Net loss not recognised in the income</t>
  </si>
  <si>
    <t>statement</t>
  </si>
  <si>
    <t>Minority interest share of cost</t>
  </si>
  <si>
    <t>Dividend</t>
  </si>
  <si>
    <t>As at 31 August 2006</t>
  </si>
  <si>
    <t>As at 1 Sept 2006</t>
  </si>
  <si>
    <t xml:space="preserve">Minority shareholders interest in </t>
  </si>
  <si>
    <t>subsidiary acquired</t>
  </si>
  <si>
    <t xml:space="preserve">Subscription of shares in a  </t>
  </si>
  <si>
    <t xml:space="preserve">subsidiary company by minority </t>
  </si>
  <si>
    <t>shareholders</t>
  </si>
  <si>
    <t>As at 31 August 2007</t>
  </si>
  <si>
    <t>The Condensed Consolidated Income Statement should be read in conjunction with the Annual Financial Report for the year ended 31st August 2006</t>
  </si>
  <si>
    <t xml:space="preserve">and the accompanying explanatory notes attached to the interim financial statements. </t>
  </si>
  <si>
    <t>UDS CAPITAL BERHAD (502246-P)</t>
  </si>
  <si>
    <t>Condensed Consolidated Cash Flow Statement</t>
  </si>
  <si>
    <t>For The Year Ended 31 Aug 2007</t>
  </si>
  <si>
    <t>Cash flows from operating activities</t>
  </si>
  <si>
    <t>Adjustments for non-cash flow:</t>
  </si>
  <si>
    <t>Non-cash items</t>
  </si>
  <si>
    <t>Non-operating items</t>
  </si>
  <si>
    <t>Operating profit / (loss) before working capital changes</t>
  </si>
  <si>
    <t>Changes in working capital:</t>
  </si>
  <si>
    <t>Net change in current assets</t>
  </si>
  <si>
    <t>Net change in current liabilities</t>
  </si>
  <si>
    <t>Decrease in associated company's account</t>
  </si>
  <si>
    <t>Other non-operating expenses</t>
  </si>
  <si>
    <t>Income taxes refunds / (paid)</t>
  </si>
  <si>
    <t>Interest paid</t>
  </si>
  <si>
    <t>Net cash from operating activities</t>
  </si>
  <si>
    <t>Net cash from investing activities</t>
  </si>
  <si>
    <t>Net cash from financing activities</t>
  </si>
  <si>
    <t>Net change in cash and cash equivalents</t>
  </si>
  <si>
    <t>Cash and cash equivalents a beginning of financial year</t>
  </si>
  <si>
    <t>Cash and cash equivalents at end of quarter</t>
  </si>
  <si>
    <t>Cash and cash equivalents included in the cash flow statements comprise the followings:</t>
  </si>
  <si>
    <t>Less: Bank Overdrafts</t>
  </si>
  <si>
    <t>Less: Unclaimed dividends at bank</t>
  </si>
  <si>
    <t>The condensed Consolidated Income Statement should be read in conjunction with the Annual</t>
  </si>
  <si>
    <t xml:space="preserve">Financial Report for the year ended 31st August 2006 and the accompanying explanatory </t>
  </si>
  <si>
    <t>notes attached to the interim financial statements.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</si>
</sst>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* #,##0_);_(* \(#,##0\);_(* &quot;-&quot;??_);_(@_)"/>
    <numFmt numFmtId="169" formatCode="_-* #,##0.0_-;\-* #,##0.0_-;_-* &quot;-&quot;??_-;_-@_-"/>
    <numFmt numFmtId="170" formatCode="_-* #,##0_-;\-* #,##0_-;_-* &quot;-&quot;??_-;_-@_-"/>
    <numFmt numFmtId="171" formatCode="0.00_);\(0.00\)"/>
    <numFmt numFmtId="172" formatCode="#,##0.0000"/>
    <numFmt numFmtId="173" formatCode="#,##0.0000_);\(#,##0.0000\)"/>
    <numFmt numFmtId="174" formatCode="_(* #,##0.00_);_(* \(#,##0.00\);_(* &quot;-&quot;????_);_(@_)"/>
    <numFmt numFmtId="175" formatCode="_(* #,##0_);_(* \(#,##0\);_(* &quot;-&quot;????_);_(@_)"/>
    <numFmt numFmtId="176" formatCode="#,##0.0_);\(#,##0.0\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</numFmts>
  <fonts count="15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175" fontId="6" fillId="0" borderId="0" xfId="15" applyNumberFormat="1" applyFont="1" applyAlignment="1">
      <alignment/>
    </xf>
    <xf numFmtId="0" fontId="6" fillId="0" borderId="0" xfId="22" applyFont="1">
      <alignment/>
      <protection/>
    </xf>
    <xf numFmtId="0" fontId="7" fillId="0" borderId="0" xfId="22" applyFont="1" applyAlignment="1">
      <alignment/>
      <protection/>
    </xf>
    <xf numFmtId="0" fontId="7" fillId="0" borderId="0" xfId="22" applyFont="1" applyAlignment="1">
      <alignment horizontal="center"/>
      <protection/>
    </xf>
    <xf numFmtId="0" fontId="8" fillId="0" borderId="0" xfId="22" applyFont="1" applyAlignment="1">
      <alignment/>
      <protection/>
    </xf>
    <xf numFmtId="168" fontId="8" fillId="0" borderId="0" xfId="17" applyNumberFormat="1" applyFont="1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68" fontId="6" fillId="0" borderId="0" xfId="17" applyNumberFormat="1" applyFont="1" applyAlignment="1">
      <alignment/>
    </xf>
    <xf numFmtId="0" fontId="9" fillId="0" borderId="0" xfId="22" applyFont="1" applyAlignment="1">
      <alignment horizontal="center"/>
      <protection/>
    </xf>
    <xf numFmtId="0" fontId="9" fillId="0" borderId="1" xfId="22" applyFont="1" applyBorder="1" applyAlignment="1">
      <alignment horizontal="center"/>
      <protection/>
    </xf>
    <xf numFmtId="0" fontId="9" fillId="0" borderId="2" xfId="22" applyFont="1" applyBorder="1" applyAlignment="1">
      <alignment horizontal="center"/>
      <protection/>
    </xf>
    <xf numFmtId="15" fontId="9" fillId="0" borderId="0" xfId="22" applyNumberFormat="1" applyFont="1" applyAlignment="1">
      <alignment horizontal="center"/>
      <protection/>
    </xf>
    <xf numFmtId="168" fontId="9" fillId="0" borderId="0" xfId="17" applyNumberFormat="1" applyFont="1" applyAlignment="1">
      <alignment horizontal="center"/>
    </xf>
    <xf numFmtId="15" fontId="9" fillId="0" borderId="3" xfId="22" applyNumberFormat="1" applyFont="1" applyBorder="1" applyAlignment="1">
      <alignment horizontal="center"/>
      <protection/>
    </xf>
    <xf numFmtId="175" fontId="9" fillId="0" borderId="4" xfId="15" applyNumberFormat="1" applyFont="1" applyBorder="1" applyAlignment="1">
      <alignment horizontal="center"/>
    </xf>
    <xf numFmtId="175" fontId="6" fillId="0" borderId="4" xfId="15" applyNumberFormat="1" applyFont="1" applyBorder="1" applyAlignment="1">
      <alignment/>
    </xf>
    <xf numFmtId="0" fontId="5" fillId="0" borderId="0" xfId="22" applyFont="1">
      <alignment/>
      <protection/>
    </xf>
    <xf numFmtId="15" fontId="5" fillId="0" borderId="0" xfId="22" applyNumberFormat="1" applyFont="1" applyAlignment="1">
      <alignment horizontal="center"/>
      <protection/>
    </xf>
    <xf numFmtId="168" fontId="5" fillId="0" borderId="0" xfId="17" applyNumberFormat="1" applyFont="1" applyAlignment="1">
      <alignment horizontal="center"/>
    </xf>
    <xf numFmtId="15" fontId="5" fillId="0" borderId="3" xfId="22" applyNumberFormat="1" applyFont="1" applyBorder="1" applyAlignment="1">
      <alignment horizontal="center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37" fontId="10" fillId="0" borderId="0" xfId="22" applyNumberFormat="1" applyFont="1">
      <alignment/>
      <protection/>
    </xf>
    <xf numFmtId="168" fontId="10" fillId="0" borderId="0" xfId="17" applyNumberFormat="1" applyFont="1" applyAlignment="1">
      <alignment/>
    </xf>
    <xf numFmtId="37" fontId="10" fillId="0" borderId="3" xfId="22" applyNumberFormat="1" applyFont="1" applyBorder="1">
      <alignment/>
      <protection/>
    </xf>
    <xf numFmtId="175" fontId="10" fillId="0" borderId="4" xfId="15" applyNumberFormat="1" applyFont="1" applyBorder="1" applyAlignment="1">
      <alignment/>
    </xf>
    <xf numFmtId="0" fontId="11" fillId="0" borderId="0" xfId="22" applyFont="1">
      <alignment/>
      <protection/>
    </xf>
    <xf numFmtId="0" fontId="11" fillId="0" borderId="0" xfId="22" applyFont="1" applyAlignment="1">
      <alignment horizontal="center"/>
      <protection/>
    </xf>
    <xf numFmtId="37" fontId="10" fillId="0" borderId="5" xfId="22" applyNumberFormat="1" applyFont="1" applyBorder="1">
      <alignment/>
      <protection/>
    </xf>
    <xf numFmtId="168" fontId="10" fillId="0" borderId="5" xfId="17" applyNumberFormat="1" applyFont="1" applyBorder="1" applyAlignment="1">
      <alignment/>
    </xf>
    <xf numFmtId="37" fontId="10" fillId="0" borderId="6" xfId="22" applyNumberFormat="1" applyFont="1" applyBorder="1">
      <alignment/>
      <protection/>
    </xf>
    <xf numFmtId="175" fontId="10" fillId="0" borderId="7" xfId="15" applyNumberFormat="1" applyFont="1" applyBorder="1" applyAlignment="1">
      <alignment/>
    </xf>
    <xf numFmtId="10" fontId="10" fillId="0" borderId="0" xfId="22" applyNumberFormat="1" applyFont="1">
      <alignment/>
      <protection/>
    </xf>
    <xf numFmtId="37" fontId="10" fillId="0" borderId="7" xfId="22" applyNumberFormat="1" applyFont="1" applyBorder="1">
      <alignment/>
      <protection/>
    </xf>
    <xf numFmtId="37" fontId="10" fillId="0" borderId="0" xfId="22" applyNumberFormat="1" applyFont="1" applyBorder="1">
      <alignment/>
      <protection/>
    </xf>
    <xf numFmtId="168" fontId="10" fillId="0" borderId="0" xfId="17" applyNumberFormat="1" applyFont="1" applyBorder="1" applyAlignment="1">
      <alignment/>
    </xf>
    <xf numFmtId="170" fontId="10" fillId="0" borderId="0" xfId="15" applyNumberFormat="1" applyFont="1" applyAlignment="1">
      <alignment/>
    </xf>
    <xf numFmtId="37" fontId="11" fillId="0" borderId="8" xfId="22" applyNumberFormat="1" applyFont="1" applyBorder="1">
      <alignment/>
      <protection/>
    </xf>
    <xf numFmtId="168" fontId="11" fillId="0" borderId="8" xfId="17" applyNumberFormat="1" applyFont="1" applyBorder="1" applyAlignment="1">
      <alignment/>
    </xf>
    <xf numFmtId="37" fontId="11" fillId="0" borderId="9" xfId="22" applyNumberFormat="1" applyFont="1" applyBorder="1">
      <alignment/>
      <protection/>
    </xf>
    <xf numFmtId="37" fontId="11" fillId="0" borderId="10" xfId="22" applyNumberFormat="1" applyFont="1" applyBorder="1">
      <alignment/>
      <protection/>
    </xf>
    <xf numFmtId="37" fontId="12" fillId="0" borderId="0" xfId="22" applyNumberFormat="1" applyFont="1">
      <alignment/>
      <protection/>
    </xf>
    <xf numFmtId="37" fontId="12" fillId="0" borderId="3" xfId="22" applyNumberFormat="1" applyFont="1" applyBorder="1">
      <alignment/>
      <protection/>
    </xf>
    <xf numFmtId="39" fontId="10" fillId="0" borderId="0" xfId="22" applyNumberFormat="1" applyFont="1">
      <alignment/>
      <protection/>
    </xf>
    <xf numFmtId="43" fontId="10" fillId="0" borderId="0" xfId="17" applyNumberFormat="1" applyFont="1" applyAlignment="1">
      <alignment/>
    </xf>
    <xf numFmtId="39" fontId="10" fillId="0" borderId="0" xfId="22" applyNumberFormat="1" applyFont="1" applyFill="1">
      <alignment/>
      <protection/>
    </xf>
    <xf numFmtId="39" fontId="10" fillId="0" borderId="3" xfId="22" applyNumberFormat="1" applyFont="1" applyBorder="1">
      <alignment/>
      <protection/>
    </xf>
    <xf numFmtId="174" fontId="10" fillId="0" borderId="4" xfId="15" applyNumberFormat="1" applyFont="1" applyBorder="1" applyAlignment="1">
      <alignment/>
    </xf>
    <xf numFmtId="39" fontId="10" fillId="0" borderId="0" xfId="22" applyNumberFormat="1" applyFont="1" applyAlignment="1">
      <alignment horizontal="right"/>
      <protection/>
    </xf>
    <xf numFmtId="168" fontId="10" fillId="0" borderId="0" xfId="17" applyNumberFormat="1" applyFont="1" applyAlignment="1">
      <alignment horizontal="right"/>
    </xf>
    <xf numFmtId="39" fontId="10" fillId="0" borderId="3" xfId="22" applyNumberFormat="1" applyFont="1" applyBorder="1" applyAlignment="1">
      <alignment horizontal="right"/>
      <protection/>
    </xf>
    <xf numFmtId="39" fontId="10" fillId="0" borderId="4" xfId="22" applyNumberFormat="1" applyFont="1" applyBorder="1" applyAlignment="1">
      <alignment horizontal="right"/>
      <protection/>
    </xf>
    <xf numFmtId="39" fontId="10" fillId="0" borderId="11" xfId="22" applyNumberFormat="1" applyFont="1" applyBorder="1" applyAlignment="1">
      <alignment horizontal="right"/>
      <protection/>
    </xf>
    <xf numFmtId="175" fontId="10" fillId="0" borderId="12" xfId="15" applyNumberFormat="1" applyFont="1" applyBorder="1" applyAlignment="1">
      <alignment/>
    </xf>
    <xf numFmtId="39" fontId="10" fillId="0" borderId="0" xfId="22" applyNumberFormat="1" applyFont="1" applyBorder="1" applyAlignment="1">
      <alignment horizontal="right"/>
      <protection/>
    </xf>
    <xf numFmtId="175" fontId="10" fillId="0" borderId="0" xfId="15" applyNumberFormat="1" applyFont="1" applyBorder="1" applyAlignment="1">
      <alignment/>
    </xf>
    <xf numFmtId="175" fontId="10" fillId="0" borderId="0" xfId="15" applyNumberFormat="1" applyFont="1" applyAlignment="1">
      <alignment/>
    </xf>
    <xf numFmtId="0" fontId="10" fillId="0" borderId="0" xfId="22" applyFont="1" applyAlignment="1">
      <alignment horizontal="left"/>
      <protection/>
    </xf>
    <xf numFmtId="0" fontId="6" fillId="0" borderId="0" xfId="22" applyFont="1" applyAlignment="1">
      <alignment horizontal="left"/>
      <protection/>
    </xf>
    <xf numFmtId="37" fontId="6" fillId="0" borderId="0" xfId="22" applyNumberFormat="1" applyFont="1">
      <alignment/>
      <protection/>
    </xf>
    <xf numFmtId="0" fontId="11" fillId="0" borderId="0" xfId="22" applyFont="1" applyAlignment="1">
      <alignment horizontal="center"/>
      <protection/>
    </xf>
    <xf numFmtId="0" fontId="13" fillId="0" borderId="0" xfId="22" applyFont="1" applyAlignment="1">
      <alignment/>
      <protection/>
    </xf>
    <xf numFmtId="0" fontId="13" fillId="0" borderId="0" xfId="22" applyFont="1" applyAlignment="1">
      <alignment horizontal="center"/>
      <protection/>
    </xf>
    <xf numFmtId="0" fontId="11" fillId="0" borderId="0" xfId="22" applyFont="1" applyBorder="1" applyAlignment="1">
      <alignment/>
      <protection/>
    </xf>
    <xf numFmtId="0" fontId="11" fillId="0" borderId="0" xfId="22" applyFont="1" applyBorder="1" applyAlignment="1">
      <alignment horizontal="center"/>
      <protection/>
    </xf>
    <xf numFmtId="15" fontId="11" fillId="0" borderId="0" xfId="22" applyNumberFormat="1" applyFont="1" applyAlignment="1">
      <alignment horizontal="center"/>
      <protection/>
    </xf>
    <xf numFmtId="15" fontId="11" fillId="0" borderId="0" xfId="22" applyNumberFormat="1" applyFont="1" applyBorder="1" applyAlignment="1">
      <alignment horizontal="center"/>
      <protection/>
    </xf>
    <xf numFmtId="0" fontId="11" fillId="0" borderId="0" xfId="22" applyFont="1" applyAlignment="1">
      <alignment horizontal="left"/>
      <protection/>
    </xf>
    <xf numFmtId="0" fontId="10" fillId="0" borderId="0" xfId="22" applyFont="1" applyBorder="1" applyAlignment="1">
      <alignment horizontal="center"/>
      <protection/>
    </xf>
    <xf numFmtId="168" fontId="10" fillId="0" borderId="13" xfId="17" applyNumberFormat="1" applyFont="1" applyBorder="1" applyAlignment="1">
      <alignment/>
    </xf>
    <xf numFmtId="168" fontId="10" fillId="0" borderId="0" xfId="17" applyNumberFormat="1" applyFont="1" applyBorder="1" applyAlignment="1">
      <alignment horizontal="right"/>
    </xf>
    <xf numFmtId="168" fontId="10" fillId="0" borderId="5" xfId="17" applyNumberFormat="1" applyFont="1" applyBorder="1" applyAlignment="1">
      <alignment horizontal="right"/>
    </xf>
    <xf numFmtId="168" fontId="11" fillId="0" borderId="14" xfId="17" applyNumberFormat="1" applyFont="1" applyBorder="1" applyAlignment="1">
      <alignment/>
    </xf>
    <xf numFmtId="168" fontId="11" fillId="0" borderId="0" xfId="17" applyNumberFormat="1" applyFont="1" applyBorder="1" applyAlignment="1">
      <alignment/>
    </xf>
    <xf numFmtId="168" fontId="10" fillId="0" borderId="0" xfId="22" applyNumberFormat="1" applyFont="1">
      <alignment/>
      <protection/>
    </xf>
    <xf numFmtId="168" fontId="10" fillId="0" borderId="13" xfId="17" applyNumberFormat="1" applyFont="1" applyFill="1" applyBorder="1" applyAlignment="1">
      <alignment/>
    </xf>
    <xf numFmtId="168" fontId="11" fillId="0" borderId="13" xfId="17" applyNumberFormat="1" applyFont="1" applyBorder="1" applyAlignment="1">
      <alignment/>
    </xf>
    <xf numFmtId="0" fontId="12" fillId="0" borderId="0" xfId="22" applyFont="1">
      <alignment/>
      <protection/>
    </xf>
    <xf numFmtId="0" fontId="10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0" fontId="8" fillId="0" borderId="15" xfId="22" applyFont="1" applyBorder="1" applyAlignment="1">
      <alignment horizontal="center"/>
      <protection/>
    </xf>
    <xf numFmtId="0" fontId="6" fillId="0" borderId="0" xfId="22" applyFont="1" applyBorder="1">
      <alignment/>
      <protection/>
    </xf>
    <xf numFmtId="0" fontId="8" fillId="0" borderId="0" xfId="22" applyFont="1" applyBorder="1" applyAlignment="1">
      <alignment/>
      <protection/>
    </xf>
    <xf numFmtId="0" fontId="8" fillId="0" borderId="0" xfId="22" applyFont="1" applyBorder="1" applyAlignment="1">
      <alignment horizontal="right"/>
      <protection/>
    </xf>
    <xf numFmtId="0" fontId="6" fillId="0" borderId="15" xfId="22" applyFont="1" applyBorder="1">
      <alignment/>
      <protection/>
    </xf>
    <xf numFmtId="0" fontId="14" fillId="0" borderId="0" xfId="22" applyFont="1" applyBorder="1" applyAlignment="1">
      <alignment horizontal="right"/>
      <protection/>
    </xf>
    <xf numFmtId="0" fontId="11" fillId="0" borderId="0" xfId="22" applyFont="1" applyBorder="1" applyAlignment="1">
      <alignment horizontal="right"/>
      <protection/>
    </xf>
    <xf numFmtId="0" fontId="11" fillId="0" borderId="15" xfId="22" applyFont="1" applyBorder="1" applyAlignment="1">
      <alignment horizontal="right"/>
      <protection/>
    </xf>
    <xf numFmtId="0" fontId="6" fillId="0" borderId="0" xfId="22" applyFont="1" applyBorder="1" applyAlignment="1">
      <alignment horizontal="center"/>
      <protection/>
    </xf>
    <xf numFmtId="0" fontId="11" fillId="0" borderId="15" xfId="22" applyFont="1" applyBorder="1" applyAlignment="1">
      <alignment horizontal="center"/>
      <protection/>
    </xf>
    <xf numFmtId="37" fontId="10" fillId="0" borderId="15" xfId="22" applyNumberFormat="1" applyFont="1" applyBorder="1">
      <alignment/>
      <protection/>
    </xf>
    <xf numFmtId="0" fontId="10" fillId="0" borderId="0" xfId="22" applyFont="1" quotePrefix="1">
      <alignment/>
      <protection/>
    </xf>
    <xf numFmtId="167" fontId="10" fillId="0" borderId="0" xfId="15" applyFont="1" applyBorder="1" applyAlignment="1">
      <alignment/>
    </xf>
    <xf numFmtId="0" fontId="10" fillId="0" borderId="0" xfId="22" applyFont="1" applyBorder="1" quotePrefix="1">
      <alignment/>
      <protection/>
    </xf>
    <xf numFmtId="37" fontId="10" fillId="0" borderId="16" xfId="22" applyNumberFormat="1" applyFont="1" applyBorder="1">
      <alignment/>
      <protection/>
    </xf>
    <xf numFmtId="37" fontId="10" fillId="0" borderId="17" xfId="22" applyNumberFormat="1" applyFont="1" applyBorder="1">
      <alignment/>
      <protection/>
    </xf>
    <xf numFmtId="37" fontId="10" fillId="0" borderId="18" xfId="22" applyNumberFormat="1" applyFont="1" applyBorder="1">
      <alignment/>
      <protection/>
    </xf>
    <xf numFmtId="168" fontId="10" fillId="0" borderId="15" xfId="17" applyNumberFormat="1" applyFont="1" applyBorder="1" applyAlignment="1">
      <alignment/>
    </xf>
    <xf numFmtId="170" fontId="10" fillId="0" borderId="19" xfId="15" applyNumberFormat="1" applyFont="1" applyBorder="1" applyAlignment="1">
      <alignment/>
    </xf>
    <xf numFmtId="170" fontId="10" fillId="0" borderId="5" xfId="15" applyNumberFormat="1" applyFont="1" applyBorder="1" applyAlignment="1">
      <alignment/>
    </xf>
    <xf numFmtId="37" fontId="10" fillId="0" borderId="20" xfId="22" applyNumberFormat="1" applyFont="1" applyBorder="1">
      <alignment/>
      <protection/>
    </xf>
    <xf numFmtId="170" fontId="10" fillId="0" borderId="21" xfId="15" applyNumberFormat="1" applyFont="1" applyBorder="1" applyAlignment="1">
      <alignment/>
    </xf>
    <xf numFmtId="170" fontId="10" fillId="0" borderId="0" xfId="15" applyNumberFormat="1" applyFont="1" applyBorder="1" applyAlignment="1">
      <alignment/>
    </xf>
    <xf numFmtId="170" fontId="10" fillId="0" borderId="22" xfId="15" applyNumberFormat="1" applyFont="1" applyBorder="1" applyAlignment="1">
      <alignment/>
    </xf>
    <xf numFmtId="37" fontId="10" fillId="0" borderId="13" xfId="22" applyNumberFormat="1" applyFont="1" applyBorder="1">
      <alignment/>
      <protection/>
    </xf>
    <xf numFmtId="170" fontId="10" fillId="0" borderId="13" xfId="15" applyNumberFormat="1" applyFont="1" applyBorder="1" applyAlignment="1">
      <alignment/>
    </xf>
    <xf numFmtId="37" fontId="10" fillId="0" borderId="23" xfId="22" applyNumberFormat="1" applyFont="1" applyBorder="1">
      <alignment/>
      <protection/>
    </xf>
    <xf numFmtId="167" fontId="10" fillId="0" borderId="21" xfId="15" applyFont="1" applyBorder="1" applyAlignment="1">
      <alignment/>
    </xf>
    <xf numFmtId="170" fontId="10" fillId="0" borderId="15" xfId="15" applyNumberFormat="1" applyFont="1" applyBorder="1" applyAlignment="1">
      <alignment/>
    </xf>
    <xf numFmtId="37" fontId="11" fillId="0" borderId="24" xfId="22" applyNumberFormat="1" applyFont="1" applyBorder="1">
      <alignment/>
      <protection/>
    </xf>
    <xf numFmtId="37" fontId="11" fillId="0" borderId="0" xfId="22" applyNumberFormat="1" applyFont="1" applyBorder="1">
      <alignment/>
      <protection/>
    </xf>
    <xf numFmtId="37" fontId="11" fillId="0" borderId="15" xfId="22" applyNumberFormat="1" applyFont="1" applyBorder="1">
      <alignment/>
      <protection/>
    </xf>
    <xf numFmtId="37" fontId="10" fillId="0" borderId="21" xfId="22" applyNumberFormat="1" applyFont="1" applyBorder="1">
      <alignment/>
      <protection/>
    </xf>
    <xf numFmtId="167" fontId="10" fillId="0" borderId="15" xfId="15" applyFont="1" applyBorder="1" applyAlignment="1">
      <alignment/>
    </xf>
    <xf numFmtId="37" fontId="11" fillId="0" borderId="25" xfId="22" applyNumberFormat="1" applyFont="1" applyBorder="1">
      <alignment/>
      <protection/>
    </xf>
    <xf numFmtId="37" fontId="13" fillId="0" borderId="26" xfId="22" applyNumberFormat="1" applyFont="1" applyBorder="1">
      <alignment/>
      <protection/>
    </xf>
    <xf numFmtId="37" fontId="13" fillId="0" borderId="0" xfId="22" applyNumberFormat="1" applyFont="1" applyBorder="1">
      <alignment/>
      <protection/>
    </xf>
    <xf numFmtId="0" fontId="11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0" fontId="11" fillId="0" borderId="0" xfId="23" applyFont="1" applyAlignment="1">
      <alignment horizontal="center"/>
      <protection/>
    </xf>
    <xf numFmtId="168" fontId="11" fillId="0" borderId="0" xfId="23" applyNumberFormat="1" applyFont="1" applyBorder="1" applyAlignment="1" quotePrefix="1">
      <alignment horizontal="center"/>
      <protection/>
    </xf>
    <xf numFmtId="168" fontId="11" fillId="0" borderId="0" xfId="23" applyNumberFormat="1" applyFont="1" applyAlignment="1">
      <alignment horizontal="center"/>
      <protection/>
    </xf>
    <xf numFmtId="168" fontId="10" fillId="0" borderId="0" xfId="23" applyNumberFormat="1" applyFont="1" applyAlignment="1">
      <alignment horizontal="right"/>
      <protection/>
    </xf>
    <xf numFmtId="168" fontId="10" fillId="0" borderId="13" xfId="23" applyNumberFormat="1" applyFont="1" applyBorder="1" applyAlignment="1">
      <alignment horizontal="right"/>
      <protection/>
    </xf>
    <xf numFmtId="168" fontId="11" fillId="0" borderId="14" xfId="23" applyNumberFormat="1" applyFont="1" applyBorder="1" applyAlignment="1">
      <alignment horizontal="right"/>
      <protection/>
    </xf>
    <xf numFmtId="168" fontId="11" fillId="0" borderId="0" xfId="23" applyNumberFormat="1" applyFont="1" applyAlignment="1">
      <alignment horizontal="right"/>
      <protection/>
    </xf>
    <xf numFmtId="168" fontId="11" fillId="0" borderId="8" xfId="23" applyNumberFormat="1" applyFont="1" applyBorder="1" applyAlignment="1">
      <alignment horizontal="right"/>
      <protection/>
    </xf>
    <xf numFmtId="168" fontId="12" fillId="0" borderId="0" xfId="23" applyNumberFormat="1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Comma_3Q2007" xfId="17"/>
    <cellStyle name="Currency" xfId="18"/>
    <cellStyle name="Currency [0]" xfId="19"/>
    <cellStyle name="Followed Hyperlink" xfId="20"/>
    <cellStyle name="Hyperlink" xfId="21"/>
    <cellStyle name="Normal_3Q2007" xfId="22"/>
    <cellStyle name="Normal_4Q2007.2610200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4479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55307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ed%20review%204Q310807\Consolidation-Aug'07-am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ed%20review%204Q310807\limited%20review4Q3108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l2\data%20(d)\PANG\PANG%20(F)\John%20Lim%20Folder\JL2\UDS%20Interim%20review\3Q%20310507\Limited%20review%20report%203Q310507\3Q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mited%20review%204Q310807\4Q2007.261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-Entries"/>
      <sheetName val="YTD-Aug"/>
      <sheetName val="BalanceSheet"/>
      <sheetName val="IS working"/>
      <sheetName val="BS working"/>
      <sheetName val="Equity"/>
      <sheetName val="CashFlow (2)"/>
      <sheetName val="CashFlow wk"/>
      <sheetName val="CashFlow"/>
      <sheetName val="Segmental"/>
      <sheetName val="KLSE"/>
      <sheetName val="Forex"/>
    </sheetNames>
    <sheetDataSet>
      <sheetData sheetId="3">
        <row r="33">
          <cell r="G33">
            <v>-9450907</v>
          </cell>
        </row>
        <row r="34">
          <cell r="F34">
            <v>91082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TD-Entries"/>
      <sheetName val="YTD-Aug"/>
      <sheetName val="IS working"/>
      <sheetName val="BS working"/>
      <sheetName val="Equity"/>
      <sheetName val="CashFlow (2)"/>
      <sheetName val="Segmental"/>
      <sheetName val="Forex"/>
    </sheetNames>
    <sheetDataSet>
      <sheetData sheetId="2">
        <row r="26">
          <cell r="F26">
            <v>-2125162</v>
          </cell>
        </row>
        <row r="33">
          <cell r="F33">
            <v>-2517988</v>
          </cell>
        </row>
      </sheetData>
      <sheetData sheetId="4">
        <row r="55">
          <cell r="D55">
            <v>-7665097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BalanceSheet"/>
      <sheetName val="Equity"/>
      <sheetName val="CashFlow"/>
    </sheetNames>
    <sheetDataSet>
      <sheetData sheetId="0">
        <row r="1">
          <cell r="A1" t="str">
            <v>UDS CAPITAL BERHAD (502246-P)</v>
          </cell>
        </row>
      </sheetData>
      <sheetData sheetId="1">
        <row r="31">
          <cell r="D31">
            <v>63252750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BalanceSheet"/>
      <sheetName val="Equity"/>
      <sheetName val="CashFlow"/>
    </sheetNames>
    <sheetDataSet>
      <sheetData sheetId="0">
        <row r="25">
          <cell r="G25">
            <v>-9201589</v>
          </cell>
        </row>
      </sheetData>
      <sheetData sheetId="1">
        <row r="23">
          <cell r="D23">
            <v>6511373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workbookViewId="0" topLeftCell="A24">
      <selection activeCell="E39" sqref="E39"/>
    </sheetView>
  </sheetViews>
  <sheetFormatPr defaultColWidth="9.140625" defaultRowHeight="12.75"/>
  <cols>
    <col min="1" max="1" width="35.421875" style="3" customWidth="1"/>
    <col min="2" max="2" width="4.8515625" style="9" customWidth="1"/>
    <col min="3" max="3" width="1.57421875" style="3" customWidth="1"/>
    <col min="4" max="4" width="12.28125" style="3" customWidth="1"/>
    <col min="5" max="5" width="12.28125" style="10" customWidth="1"/>
    <col min="6" max="7" width="12.28125" style="3" customWidth="1"/>
    <col min="8" max="8" width="12.8515625" style="3" customWidth="1"/>
    <col min="9" max="9" width="12.8515625" style="2" customWidth="1"/>
    <col min="10" max="16384" width="8.00390625" style="3" customWidth="1"/>
  </cols>
  <sheetData>
    <row r="1" spans="1:8" ht="15.75">
      <c r="A1" s="1" t="s">
        <v>37</v>
      </c>
      <c r="B1" s="1"/>
      <c r="C1" s="1"/>
      <c r="D1" s="1"/>
      <c r="E1" s="1"/>
      <c r="F1" s="1"/>
      <c r="G1" s="1"/>
      <c r="H1" s="1"/>
    </row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1" t="s">
        <v>1</v>
      </c>
      <c r="B3" s="1"/>
      <c r="C3" s="1"/>
      <c r="D3" s="1"/>
      <c r="E3" s="1"/>
      <c r="F3" s="1"/>
      <c r="G3" s="1"/>
      <c r="H3" s="1"/>
    </row>
    <row r="4" spans="1:8" ht="15.75">
      <c r="A4" s="4"/>
      <c r="B4" s="5"/>
      <c r="C4" s="4"/>
      <c r="D4" s="6"/>
      <c r="E4" s="7"/>
      <c r="F4" s="6"/>
      <c r="G4" s="6"/>
      <c r="H4" s="8"/>
    </row>
    <row r="5" ht="16.5" thickBot="1"/>
    <row r="6" spans="2:9" ht="15.75">
      <c r="B6" s="8" t="s">
        <v>2</v>
      </c>
      <c r="D6" s="11" t="s">
        <v>3</v>
      </c>
      <c r="E6" s="11"/>
      <c r="F6" s="11" t="s">
        <v>4</v>
      </c>
      <c r="G6" s="11"/>
      <c r="H6" s="12" t="s">
        <v>5</v>
      </c>
      <c r="I6" s="13"/>
    </row>
    <row r="7" spans="4:9" ht="15.75">
      <c r="D7" s="14" t="s">
        <v>6</v>
      </c>
      <c r="E7" s="15" t="s">
        <v>7</v>
      </c>
      <c r="F7" s="14" t="str">
        <f>D7</f>
        <v>31.08.2007</v>
      </c>
      <c r="G7" s="14" t="s">
        <v>7</v>
      </c>
      <c r="H7" s="16" t="s">
        <v>8</v>
      </c>
      <c r="I7" s="17" t="s">
        <v>9</v>
      </c>
    </row>
    <row r="8" spans="4:9" ht="15.75">
      <c r="D8" s="14" t="s">
        <v>10</v>
      </c>
      <c r="E8" s="15" t="str">
        <f>D8</f>
        <v>RM</v>
      </c>
      <c r="F8" s="14" t="str">
        <f>E8</f>
        <v>RM</v>
      </c>
      <c r="G8" s="14"/>
      <c r="H8" s="16" t="str">
        <f>F8</f>
        <v>RM</v>
      </c>
      <c r="I8" s="17" t="s">
        <v>10</v>
      </c>
    </row>
    <row r="9" spans="4:9" ht="15.75">
      <c r="D9" s="14"/>
      <c r="E9" s="15"/>
      <c r="F9" s="14"/>
      <c r="G9" s="14"/>
      <c r="H9" s="16"/>
      <c r="I9" s="18"/>
    </row>
    <row r="10" spans="1:9" ht="15.75">
      <c r="A10" s="19" t="s">
        <v>11</v>
      </c>
      <c r="B10" s="8"/>
      <c r="C10" s="19"/>
      <c r="D10" s="20"/>
      <c r="E10" s="21"/>
      <c r="F10" s="20"/>
      <c r="G10" s="20"/>
      <c r="H10" s="22"/>
      <c r="I10" s="18"/>
    </row>
    <row r="11" spans="1:9" s="23" customFormat="1" ht="15">
      <c r="A11" s="23" t="s">
        <v>12</v>
      </c>
      <c r="B11" s="24" t="s">
        <v>13</v>
      </c>
      <c r="D11" s="25">
        <f>F11-H11</f>
        <v>32581316</v>
      </c>
      <c r="E11" s="26">
        <f>+G11-I11</f>
        <v>34450104</v>
      </c>
      <c r="F11" s="25">
        <v>135885204</v>
      </c>
      <c r="G11" s="25">
        <v>116108581</v>
      </c>
      <c r="H11" s="27">
        <v>103303888</v>
      </c>
      <c r="I11" s="28">
        <v>81658477</v>
      </c>
    </row>
    <row r="12" spans="1:9" s="23" customFormat="1" ht="15">
      <c r="A12" s="23" t="s">
        <v>14</v>
      </c>
      <c r="B12" s="24"/>
      <c r="D12" s="25">
        <f>F12-H12</f>
        <v>-27599768</v>
      </c>
      <c r="E12" s="26">
        <f>+G12-I12</f>
        <v>-38301759</v>
      </c>
      <c r="F12" s="25">
        <v>-118395363</v>
      </c>
      <c r="G12" s="25">
        <v>-108588468</v>
      </c>
      <c r="H12" s="27">
        <v>-90795595</v>
      </c>
      <c r="I12" s="28">
        <v>-70286709</v>
      </c>
    </row>
    <row r="13" spans="2:9" s="23" customFormat="1" ht="15">
      <c r="B13" s="24"/>
      <c r="D13" s="25"/>
      <c r="E13" s="26"/>
      <c r="F13" s="25"/>
      <c r="G13" s="25"/>
      <c r="H13" s="27"/>
      <c r="I13" s="28"/>
    </row>
    <row r="14" spans="1:9" s="23" customFormat="1" ht="15">
      <c r="A14" s="29" t="s">
        <v>15</v>
      </c>
      <c r="B14" s="30"/>
      <c r="C14" s="29"/>
      <c r="D14" s="31">
        <f aca="true" t="shared" si="0" ref="D14:I14">SUM(D11:D12)</f>
        <v>4981548</v>
      </c>
      <c r="E14" s="32">
        <f t="shared" si="0"/>
        <v>-3851655</v>
      </c>
      <c r="F14" s="31">
        <f t="shared" si="0"/>
        <v>17489841</v>
      </c>
      <c r="G14" s="31">
        <f t="shared" si="0"/>
        <v>7520113</v>
      </c>
      <c r="H14" s="33">
        <f t="shared" si="0"/>
        <v>12508293</v>
      </c>
      <c r="I14" s="34">
        <f t="shared" si="0"/>
        <v>11371768</v>
      </c>
    </row>
    <row r="15" spans="2:9" s="23" customFormat="1" ht="15">
      <c r="B15" s="24"/>
      <c r="D15" s="35"/>
      <c r="E15" s="26"/>
      <c r="F15" s="25"/>
      <c r="G15" s="25"/>
      <c r="H15" s="27"/>
      <c r="I15" s="28"/>
    </row>
    <row r="16" spans="1:9" s="23" customFormat="1" ht="15">
      <c r="A16" s="23" t="s">
        <v>16</v>
      </c>
      <c r="B16" s="24"/>
      <c r="D16" s="25">
        <f aca="true" t="shared" si="1" ref="D16:E18">+F16-H16</f>
        <v>-4428242</v>
      </c>
      <c r="E16" s="26">
        <f t="shared" si="1"/>
        <v>-3553848</v>
      </c>
      <c r="F16" s="25">
        <v>-13434567</v>
      </c>
      <c r="G16" s="25">
        <v>-11284630</v>
      </c>
      <c r="H16" s="27">
        <v>-9006325</v>
      </c>
      <c r="I16" s="28">
        <v>-7730782</v>
      </c>
    </row>
    <row r="17" spans="1:9" s="23" customFormat="1" ht="15">
      <c r="A17" s="23" t="s">
        <v>17</v>
      </c>
      <c r="B17" s="24"/>
      <c r="D17" s="25">
        <f t="shared" si="1"/>
        <v>-816419</v>
      </c>
      <c r="E17" s="26">
        <f t="shared" si="1"/>
        <v>-1099779</v>
      </c>
      <c r="F17" s="25">
        <v>-4995485</v>
      </c>
      <c r="G17" s="25">
        <v>-3492160</v>
      </c>
      <c r="H17" s="27">
        <v>-4179066</v>
      </c>
      <c r="I17" s="28">
        <v>-2392381</v>
      </c>
    </row>
    <row r="18" spans="1:9" s="23" customFormat="1" ht="15">
      <c r="A18" s="23" t="s">
        <v>18</v>
      </c>
      <c r="B18" s="24"/>
      <c r="D18" s="25">
        <f t="shared" si="1"/>
        <v>-85629</v>
      </c>
      <c r="E18" s="26">
        <f t="shared" si="1"/>
        <v>19413</v>
      </c>
      <c r="F18" s="25">
        <v>947810</v>
      </c>
      <c r="G18" s="25">
        <v>1415537</v>
      </c>
      <c r="H18" s="27">
        <v>1033439</v>
      </c>
      <c r="I18" s="28">
        <v>1396124</v>
      </c>
    </row>
    <row r="19" spans="2:9" s="23" customFormat="1" ht="15">
      <c r="B19" s="24"/>
      <c r="D19" s="25"/>
      <c r="E19" s="26"/>
      <c r="F19" s="25"/>
      <c r="G19" s="25"/>
      <c r="H19" s="27"/>
      <c r="I19" s="28"/>
    </row>
    <row r="20" spans="1:9" s="23" customFormat="1" ht="15">
      <c r="A20" s="23" t="s">
        <v>19</v>
      </c>
      <c r="B20" s="24"/>
      <c r="D20" s="31">
        <f aca="true" t="shared" si="2" ref="D20:I20">SUM(D14:D18)</f>
        <v>-348742</v>
      </c>
      <c r="E20" s="32">
        <f t="shared" si="2"/>
        <v>-8485869</v>
      </c>
      <c r="F20" s="31">
        <f t="shared" si="2"/>
        <v>7599</v>
      </c>
      <c r="G20" s="31">
        <f t="shared" si="2"/>
        <v>-5841140</v>
      </c>
      <c r="H20" s="33">
        <f t="shared" si="2"/>
        <v>356341</v>
      </c>
      <c r="I20" s="36">
        <f t="shared" si="2"/>
        <v>2644729</v>
      </c>
    </row>
    <row r="21" spans="2:9" s="23" customFormat="1" ht="15">
      <c r="B21" s="24"/>
      <c r="D21" s="37"/>
      <c r="E21" s="38"/>
      <c r="F21" s="37"/>
      <c r="G21" s="37"/>
      <c r="H21" s="27"/>
      <c r="I21" s="28"/>
    </row>
    <row r="22" spans="1:9" s="23" customFormat="1" ht="15">
      <c r="A22" s="23" t="s">
        <v>20</v>
      </c>
      <c r="B22" s="24"/>
      <c r="D22" s="25">
        <f>+F22-H22</f>
        <v>195157</v>
      </c>
      <c r="E22" s="26">
        <f>+G22-I22</f>
        <v>107171</v>
      </c>
      <c r="F22" s="25">
        <v>-2132761</v>
      </c>
      <c r="G22" s="25">
        <v>-1888580</v>
      </c>
      <c r="H22" s="27">
        <v>-2327918</v>
      </c>
      <c r="I22" s="28">
        <v>-1995751</v>
      </c>
    </row>
    <row r="23" spans="1:9" s="23" customFormat="1" ht="15">
      <c r="A23" s="23" t="s">
        <v>21</v>
      </c>
      <c r="B23" s="24"/>
      <c r="D23" s="39">
        <f>+F23-H23</f>
        <v>0</v>
      </c>
      <c r="E23" s="26">
        <f>+G23-I23</f>
        <v>-1899965</v>
      </c>
      <c r="F23" s="26">
        <v>0</v>
      </c>
      <c r="G23" s="26">
        <v>-1930524</v>
      </c>
      <c r="H23" s="27">
        <v>0</v>
      </c>
      <c r="I23" s="28">
        <v>-30559</v>
      </c>
    </row>
    <row r="24" spans="1:9" s="23" customFormat="1" ht="15">
      <c r="A24" s="23" t="s">
        <v>22</v>
      </c>
      <c r="B24" s="24"/>
      <c r="D24" s="39">
        <v>0</v>
      </c>
      <c r="E24" s="26">
        <f>+G24-I24</f>
        <v>458655</v>
      </c>
      <c r="F24" s="26">
        <v>0</v>
      </c>
      <c r="G24" s="26">
        <v>458655</v>
      </c>
      <c r="H24" s="27">
        <v>0</v>
      </c>
      <c r="I24" s="28">
        <v>0</v>
      </c>
    </row>
    <row r="25" spans="2:9" s="23" customFormat="1" ht="15">
      <c r="B25" s="24"/>
      <c r="D25" s="25"/>
      <c r="E25" s="26"/>
      <c r="F25" s="25"/>
      <c r="G25" s="25"/>
      <c r="H25" s="27"/>
      <c r="I25" s="28"/>
    </row>
    <row r="26" spans="1:9" s="23" customFormat="1" ht="15">
      <c r="A26" s="29" t="s">
        <v>23</v>
      </c>
      <c r="B26" s="30"/>
      <c r="C26" s="29"/>
      <c r="D26" s="31">
        <f aca="true" t="shared" si="3" ref="D26:I26">SUM(D20:D24)</f>
        <v>-153585</v>
      </c>
      <c r="E26" s="32">
        <f t="shared" si="3"/>
        <v>-9820008</v>
      </c>
      <c r="F26" s="31">
        <f t="shared" si="3"/>
        <v>-2125162</v>
      </c>
      <c r="G26" s="31">
        <f t="shared" si="3"/>
        <v>-9201589</v>
      </c>
      <c r="H26" s="33">
        <f t="shared" si="3"/>
        <v>-1971577</v>
      </c>
      <c r="I26" s="36">
        <f t="shared" si="3"/>
        <v>618419</v>
      </c>
    </row>
    <row r="27" spans="1:9" s="23" customFormat="1" ht="15">
      <c r="A27" s="29"/>
      <c r="B27" s="30"/>
      <c r="C27" s="29"/>
      <c r="D27" s="37"/>
      <c r="E27" s="38"/>
      <c r="F27" s="37"/>
      <c r="G27" s="37"/>
      <c r="H27" s="27"/>
      <c r="I27" s="28"/>
    </row>
    <row r="28" spans="1:9" s="23" customFormat="1" ht="15">
      <c r="A28" s="23" t="s">
        <v>24</v>
      </c>
      <c r="B28" s="24" t="s">
        <v>25</v>
      </c>
      <c r="D28" s="25">
        <f>+F28-H28</f>
        <v>-109674</v>
      </c>
      <c r="E28" s="26">
        <f>+G28-I28</f>
        <v>119516</v>
      </c>
      <c r="F28" s="25">
        <v>-301744</v>
      </c>
      <c r="G28" s="25">
        <v>-255126</v>
      </c>
      <c r="H28" s="27">
        <v>-192070</v>
      </c>
      <c r="I28" s="28">
        <v>-374642</v>
      </c>
    </row>
    <row r="29" spans="2:9" s="23" customFormat="1" ht="15">
      <c r="B29" s="24"/>
      <c r="D29" s="25"/>
      <c r="E29" s="26"/>
      <c r="F29" s="25"/>
      <c r="G29" s="25"/>
      <c r="H29" s="27"/>
      <c r="I29" s="28"/>
    </row>
    <row r="30" spans="1:9" s="23" customFormat="1" ht="15.75" thickBot="1">
      <c r="A30" s="29" t="s">
        <v>26</v>
      </c>
      <c r="B30" s="30"/>
      <c r="C30" s="29"/>
      <c r="D30" s="40">
        <f aca="true" t="shared" si="4" ref="D30:I30">SUM(D26:D28)</f>
        <v>-263259</v>
      </c>
      <c r="E30" s="41">
        <f t="shared" si="4"/>
        <v>-9700492</v>
      </c>
      <c r="F30" s="40">
        <f t="shared" si="4"/>
        <v>-2426906</v>
      </c>
      <c r="G30" s="40">
        <f t="shared" si="4"/>
        <v>-9456715</v>
      </c>
      <c r="H30" s="42">
        <f t="shared" si="4"/>
        <v>-2163647</v>
      </c>
      <c r="I30" s="43">
        <f t="shared" si="4"/>
        <v>243777</v>
      </c>
    </row>
    <row r="31" spans="2:9" s="23" customFormat="1" ht="15.75" thickTop="1">
      <c r="B31" s="24"/>
      <c r="D31" s="37"/>
      <c r="E31" s="38"/>
      <c r="F31" s="37"/>
      <c r="G31" s="37"/>
      <c r="H31" s="27"/>
      <c r="I31" s="28"/>
    </row>
    <row r="32" spans="1:9" s="23" customFormat="1" ht="15">
      <c r="A32" s="23" t="s">
        <v>27</v>
      </c>
      <c r="B32" s="24"/>
      <c r="D32" s="37"/>
      <c r="E32" s="38"/>
      <c r="F32" s="37"/>
      <c r="G32" s="37"/>
      <c r="H32" s="27"/>
      <c r="I32" s="28"/>
    </row>
    <row r="33" spans="1:9" s="23" customFormat="1" ht="15">
      <c r="A33" s="23" t="s">
        <v>28</v>
      </c>
      <c r="B33" s="24"/>
      <c r="D33" s="37">
        <f>+F33-H33</f>
        <v>-342038</v>
      </c>
      <c r="E33" s="26">
        <f>+G33-I33</f>
        <v>-9696128</v>
      </c>
      <c r="F33" s="37">
        <f>F30-F34</f>
        <v>-2517988</v>
      </c>
      <c r="G33" s="37">
        <v>-9450907</v>
      </c>
      <c r="H33" s="27">
        <v>-2175950</v>
      </c>
      <c r="I33" s="28">
        <v>245221</v>
      </c>
    </row>
    <row r="34" spans="1:9" s="23" customFormat="1" ht="15">
      <c r="A34" s="23" t="s">
        <v>29</v>
      </c>
      <c r="B34" s="24"/>
      <c r="D34" s="25">
        <f>+F34-H34</f>
        <v>78779</v>
      </c>
      <c r="E34" s="26">
        <f>+G34-I34</f>
        <v>-4364</v>
      </c>
      <c r="F34" s="25">
        <v>91082</v>
      </c>
      <c r="G34" s="25">
        <v>-5808</v>
      </c>
      <c r="H34" s="27">
        <v>12303</v>
      </c>
      <c r="I34" s="28">
        <v>-1444</v>
      </c>
    </row>
    <row r="35" spans="2:9" s="23" customFormat="1" ht="15">
      <c r="B35" s="24"/>
      <c r="D35" s="25"/>
      <c r="E35" s="26"/>
      <c r="F35" s="25"/>
      <c r="G35" s="25"/>
      <c r="H35" s="27"/>
      <c r="I35" s="28"/>
    </row>
    <row r="36" spans="2:9" s="23" customFormat="1" ht="15.75" thickBot="1">
      <c r="B36" s="24"/>
      <c r="D36" s="40">
        <f aca="true" t="shared" si="5" ref="D36:I36">SUM(D32:D34)</f>
        <v>-263259</v>
      </c>
      <c r="E36" s="41">
        <f t="shared" si="5"/>
        <v>-9700492</v>
      </c>
      <c r="F36" s="40">
        <f t="shared" si="5"/>
        <v>-2426906</v>
      </c>
      <c r="G36" s="40">
        <f t="shared" si="5"/>
        <v>-9456715</v>
      </c>
      <c r="H36" s="42">
        <f t="shared" si="5"/>
        <v>-2163647</v>
      </c>
      <c r="I36" s="43">
        <f t="shared" si="5"/>
        <v>243777</v>
      </c>
    </row>
    <row r="37" spans="2:9" s="23" customFormat="1" ht="15.75" thickTop="1">
      <c r="B37" s="24"/>
      <c r="D37" s="44">
        <f>IF(D30&lt;&gt;D36,"CHECK","")</f>
      </c>
      <c r="E37" s="44">
        <f>IF(E30&lt;&gt;E36,"CHECK","")</f>
      </c>
      <c r="F37" s="44">
        <f>IF(F30&lt;&gt;F36,"CHECK","")</f>
      </c>
      <c r="G37" s="44"/>
      <c r="H37" s="45">
        <f>IF(H30&lt;&gt;H36,"CHECK","")</f>
      </c>
      <c r="I37" s="28"/>
    </row>
    <row r="38" spans="1:9" s="23" customFormat="1" ht="15">
      <c r="A38" s="23" t="s">
        <v>30</v>
      </c>
      <c r="B38" s="24" t="s">
        <v>31</v>
      </c>
      <c r="D38" s="46">
        <f>((D33/'[3]BalanceSheet'!D31)*100)/2</f>
        <v>-0.270374015359016</v>
      </c>
      <c r="E38" s="47">
        <v>-8</v>
      </c>
      <c r="F38" s="48">
        <f>(F33/'[3]BalanceSheet'!D31*100)/2</f>
        <v>-1.9904178079213946</v>
      </c>
      <c r="G38" s="48">
        <v>-7.8</v>
      </c>
      <c r="H38" s="49">
        <v>-1.72</v>
      </c>
      <c r="I38" s="50">
        <v>0.21</v>
      </c>
    </row>
    <row r="39" spans="1:9" s="23" customFormat="1" ht="15">
      <c r="A39" s="23" t="s">
        <v>32</v>
      </c>
      <c r="B39" s="24"/>
      <c r="D39" s="51" t="s">
        <v>33</v>
      </c>
      <c r="E39" s="52" t="str">
        <f>D39</f>
        <v>N.A</v>
      </c>
      <c r="F39" s="51" t="str">
        <f>E39</f>
        <v>N.A</v>
      </c>
      <c r="G39" s="51" t="str">
        <f>F39</f>
        <v>N.A</v>
      </c>
      <c r="H39" s="53" t="str">
        <f>F39</f>
        <v>N.A</v>
      </c>
      <c r="I39" s="54" t="str">
        <f>G39</f>
        <v>N.A</v>
      </c>
    </row>
    <row r="40" spans="2:9" s="23" customFormat="1" ht="15.75" thickBot="1">
      <c r="B40" s="24"/>
      <c r="D40" s="51"/>
      <c r="E40" s="52"/>
      <c r="F40" s="51"/>
      <c r="G40" s="51"/>
      <c r="H40" s="55"/>
      <c r="I40" s="56"/>
    </row>
    <row r="41" spans="2:9" s="23" customFormat="1" ht="15">
      <c r="B41" s="24"/>
      <c r="D41" s="51"/>
      <c r="E41" s="52"/>
      <c r="F41" s="51"/>
      <c r="G41" s="51"/>
      <c r="H41" s="57"/>
      <c r="I41" s="58"/>
    </row>
    <row r="42" spans="2:9" s="23" customFormat="1" ht="15">
      <c r="B42" s="24"/>
      <c r="D42" s="51"/>
      <c r="E42" s="52"/>
      <c r="F42" s="51"/>
      <c r="G42" s="51"/>
      <c r="H42" s="57"/>
      <c r="I42" s="58"/>
    </row>
    <row r="43" spans="2:9" s="23" customFormat="1" ht="15">
      <c r="B43" s="24"/>
      <c r="D43" s="51"/>
      <c r="E43" s="52"/>
      <c r="F43" s="51"/>
      <c r="G43" s="51"/>
      <c r="H43" s="57"/>
      <c r="I43" s="58"/>
    </row>
    <row r="44" spans="2:9" s="23" customFormat="1" ht="15">
      <c r="B44" s="24"/>
      <c r="D44" s="51"/>
      <c r="E44" s="52"/>
      <c r="F44" s="51"/>
      <c r="G44" s="51"/>
      <c r="H44" s="57"/>
      <c r="I44" s="58"/>
    </row>
    <row r="45" spans="2:9" s="23" customFormat="1" ht="15">
      <c r="B45" s="24"/>
      <c r="D45" s="51"/>
      <c r="E45" s="52"/>
      <c r="F45" s="51"/>
      <c r="G45" s="51"/>
      <c r="H45" s="57"/>
      <c r="I45" s="58"/>
    </row>
    <row r="46" spans="2:9" s="23" customFormat="1" ht="15">
      <c r="B46" s="24"/>
      <c r="D46" s="51"/>
      <c r="E46" s="52"/>
      <c r="F46" s="51"/>
      <c r="G46" s="51"/>
      <c r="H46" s="51"/>
      <c r="I46" s="59"/>
    </row>
    <row r="47" spans="1:8" ht="15.75">
      <c r="A47" s="60" t="s">
        <v>34</v>
      </c>
      <c r="B47" s="60"/>
      <c r="C47" s="60"/>
      <c r="D47" s="60"/>
      <c r="E47" s="60"/>
      <c r="F47" s="60"/>
      <c r="G47" s="60"/>
      <c r="H47" s="60"/>
    </row>
    <row r="48" spans="1:8" ht="15.75">
      <c r="A48" s="60" t="s">
        <v>35</v>
      </c>
      <c r="B48" s="60"/>
      <c r="C48" s="60"/>
      <c r="D48" s="60"/>
      <c r="E48" s="60"/>
      <c r="F48" s="60"/>
      <c r="G48" s="60"/>
      <c r="H48" s="60"/>
    </row>
    <row r="49" spans="1:8" ht="15.75">
      <c r="A49" s="61" t="s">
        <v>36</v>
      </c>
      <c r="B49" s="61"/>
      <c r="C49" s="61"/>
      <c r="D49" s="61"/>
      <c r="E49" s="61"/>
      <c r="F49" s="61"/>
      <c r="G49" s="61"/>
      <c r="H49" s="61"/>
    </row>
    <row r="50" spans="4:8" ht="15.75">
      <c r="D50" s="62"/>
      <c r="F50" s="62"/>
      <c r="G50" s="62"/>
      <c r="H50" s="62"/>
    </row>
    <row r="51" spans="4:8" ht="15.75">
      <c r="D51" s="62"/>
      <c r="F51" s="62"/>
      <c r="G51" s="62"/>
      <c r="H51" s="62"/>
    </row>
    <row r="52" spans="4:8" ht="15.75">
      <c r="D52" s="62"/>
      <c r="F52" s="62"/>
      <c r="G52" s="62"/>
      <c r="H52" s="62"/>
    </row>
    <row r="53" spans="4:8" ht="15.75">
      <c r="D53" s="62"/>
      <c r="F53" s="62"/>
      <c r="G53" s="62"/>
      <c r="H53" s="62"/>
    </row>
  </sheetData>
  <mergeCells count="9">
    <mergeCell ref="A47:H47"/>
    <mergeCell ref="A48:H48"/>
    <mergeCell ref="A49:H49"/>
    <mergeCell ref="A1:H1"/>
    <mergeCell ref="A2:H2"/>
    <mergeCell ref="A3:H3"/>
    <mergeCell ref="D6:E6"/>
    <mergeCell ref="F6:G6"/>
    <mergeCell ref="H6:I6"/>
  </mergeCells>
  <printOptions horizontalCentered="1"/>
  <pageMargins left="0.5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SheetLayoutView="100" workbookViewId="0" topLeftCell="A25">
      <selection activeCell="A58" sqref="A58"/>
    </sheetView>
  </sheetViews>
  <sheetFormatPr defaultColWidth="8.00390625" defaultRowHeight="12.75"/>
  <cols>
    <col min="1" max="1" width="52.28125" style="23" customWidth="1"/>
    <col min="2" max="2" width="5.00390625" style="24" customWidth="1"/>
    <col min="3" max="3" width="2.421875" style="23" customWidth="1"/>
    <col min="4" max="4" width="13.57421875" style="23" customWidth="1"/>
    <col min="5" max="5" width="3.28125" style="81" customWidth="1"/>
    <col min="6" max="6" width="13.57421875" style="23" customWidth="1"/>
    <col min="7" max="7" width="16.00390625" style="23" customWidth="1"/>
    <col min="8" max="16384" width="8.00390625" style="23" customWidth="1"/>
  </cols>
  <sheetData>
    <row r="1" spans="1:6" ht="15">
      <c r="A1" s="63" t="str">
        <f>'[3]IncomeStatement'!A1</f>
        <v>UDS CAPITAL BERHAD (502246-P)</v>
      </c>
      <c r="B1" s="63"/>
      <c r="C1" s="63"/>
      <c r="D1" s="63"/>
      <c r="E1" s="63"/>
      <c r="F1" s="63"/>
    </row>
    <row r="2" spans="1:6" ht="15">
      <c r="A2" s="63" t="s">
        <v>38</v>
      </c>
      <c r="B2" s="63"/>
      <c r="C2" s="63"/>
      <c r="D2" s="63"/>
      <c r="E2" s="63"/>
      <c r="F2" s="63"/>
    </row>
    <row r="3" spans="1:6" ht="15">
      <c r="A3" s="63" t="s">
        <v>39</v>
      </c>
      <c r="B3" s="63"/>
      <c r="C3" s="63"/>
      <c r="D3" s="63"/>
      <c r="E3" s="63"/>
      <c r="F3" s="63"/>
    </row>
    <row r="4" spans="1:6" ht="15">
      <c r="A4" s="30"/>
      <c r="B4" s="30"/>
      <c r="C4" s="30"/>
      <c r="D4" s="30"/>
      <c r="E4" s="30"/>
      <c r="F4" s="30"/>
    </row>
    <row r="5" spans="1:6" ht="15">
      <c r="A5" s="64"/>
      <c r="B5" s="65"/>
      <c r="C5" s="64"/>
      <c r="D5" s="30" t="s">
        <v>40</v>
      </c>
      <c r="E5" s="66"/>
      <c r="F5" s="30" t="s">
        <v>41</v>
      </c>
    </row>
    <row r="6" spans="2:6" ht="13.5" customHeight="1">
      <c r="B6" s="30" t="s">
        <v>2</v>
      </c>
      <c r="C6" s="29"/>
      <c r="D6" s="30" t="s">
        <v>42</v>
      </c>
      <c r="E6" s="67"/>
      <c r="F6" s="30" t="s">
        <v>42</v>
      </c>
    </row>
    <row r="7" spans="2:6" ht="13.5" customHeight="1">
      <c r="B7" s="30"/>
      <c r="C7" s="29"/>
      <c r="D7" s="68" t="s">
        <v>6</v>
      </c>
      <c r="E7" s="69"/>
      <c r="F7" s="68" t="s">
        <v>7</v>
      </c>
    </row>
    <row r="8" spans="2:6" ht="13.5" customHeight="1">
      <c r="B8" s="30"/>
      <c r="C8" s="29"/>
      <c r="D8" s="30" t="s">
        <v>10</v>
      </c>
      <c r="E8" s="67"/>
      <c r="F8" s="30" t="s">
        <v>10</v>
      </c>
    </row>
    <row r="9" spans="1:6" ht="13.5" customHeight="1">
      <c r="A9" s="70" t="s">
        <v>43</v>
      </c>
      <c r="B9" s="30"/>
      <c r="C9" s="70"/>
      <c r="D9" s="71"/>
      <c r="E9" s="71"/>
      <c r="F9" s="71"/>
    </row>
    <row r="10" spans="1:6" ht="13.5" customHeight="1">
      <c r="A10" s="29" t="s">
        <v>44</v>
      </c>
      <c r="B10" s="30"/>
      <c r="C10" s="29"/>
      <c r="D10" s="71"/>
      <c r="E10" s="71"/>
      <c r="F10" s="71"/>
    </row>
    <row r="11" spans="1:6" ht="13.5" customHeight="1">
      <c r="A11" s="23" t="s">
        <v>45</v>
      </c>
      <c r="B11" s="24" t="s">
        <v>46</v>
      </c>
      <c r="D11" s="26">
        <v>49499382</v>
      </c>
      <c r="E11" s="38"/>
      <c r="F11" s="26">
        <v>40637917</v>
      </c>
    </row>
    <row r="12" spans="1:6" ht="13.5" customHeight="1">
      <c r="A12" s="23" t="s">
        <v>47</v>
      </c>
      <c r="D12" s="26">
        <v>3955000</v>
      </c>
      <c r="E12" s="38"/>
      <c r="F12" s="26">
        <v>3955000</v>
      </c>
    </row>
    <row r="13" spans="1:6" ht="13.5" customHeight="1">
      <c r="A13" s="23" t="s">
        <v>48</v>
      </c>
      <c r="D13" s="26">
        <v>1675277</v>
      </c>
      <c r="E13" s="38"/>
      <c r="F13" s="26">
        <v>2028605</v>
      </c>
    </row>
    <row r="14" spans="4:6" ht="7.5" customHeight="1">
      <c r="D14" s="32"/>
      <c r="E14" s="38"/>
      <c r="F14" s="32"/>
    </row>
    <row r="15" spans="4:6" ht="13.5" customHeight="1">
      <c r="D15" s="72">
        <f>SUM(D11:D13)</f>
        <v>55129659</v>
      </c>
      <c r="E15" s="38"/>
      <c r="F15" s="72">
        <f>SUM(F11:F13)</f>
        <v>46621522</v>
      </c>
    </row>
    <row r="16" spans="4:6" ht="13.5" customHeight="1">
      <c r="D16" s="26"/>
      <c r="E16" s="38"/>
      <c r="F16" s="26"/>
    </row>
    <row r="17" spans="1:6" ht="13.5" customHeight="1">
      <c r="A17" s="29" t="s">
        <v>49</v>
      </c>
      <c r="B17" s="30"/>
      <c r="C17" s="29"/>
      <c r="D17" s="38"/>
      <c r="E17" s="38"/>
      <c r="F17" s="38"/>
    </row>
    <row r="18" spans="1:6" ht="13.5" customHeight="1">
      <c r="A18" s="23" t="s">
        <v>50</v>
      </c>
      <c r="D18" s="38">
        <v>39479239</v>
      </c>
      <c r="E18" s="38"/>
      <c r="F18" s="38">
        <v>36632022</v>
      </c>
    </row>
    <row r="19" spans="1:6" ht="13.5" customHeight="1">
      <c r="A19" s="23" t="s">
        <v>51</v>
      </c>
      <c r="D19" s="38">
        <v>33035693</v>
      </c>
      <c r="E19" s="38"/>
      <c r="F19" s="38">
        <v>34115253</v>
      </c>
    </row>
    <row r="20" spans="1:6" ht="13.5" customHeight="1">
      <c r="A20" s="23" t="s">
        <v>52</v>
      </c>
      <c r="D20" s="38">
        <v>1948135</v>
      </c>
      <c r="E20" s="38"/>
      <c r="F20" s="38">
        <v>2401910</v>
      </c>
    </row>
    <row r="21" spans="1:6" ht="13.5" customHeight="1">
      <c r="A21" s="23" t="s">
        <v>53</v>
      </c>
      <c r="D21" s="38">
        <v>5029900</v>
      </c>
      <c r="E21" s="38"/>
      <c r="F21" s="38">
        <v>5202506</v>
      </c>
    </row>
    <row r="22" spans="1:6" ht="13.5" customHeight="1">
      <c r="A22" s="23" t="s">
        <v>54</v>
      </c>
      <c r="D22" s="38">
        <v>6511373</v>
      </c>
      <c r="E22" s="38"/>
      <c r="F22" s="73">
        <v>5765643</v>
      </c>
    </row>
    <row r="23" spans="4:6" ht="7.5" customHeight="1">
      <c r="D23" s="32"/>
      <c r="E23" s="38"/>
      <c r="F23" s="74"/>
    </row>
    <row r="24" spans="4:6" ht="13.5" customHeight="1">
      <c r="D24" s="72">
        <f>SUM(D18:D22)</f>
        <v>86004340</v>
      </c>
      <c r="E24" s="38"/>
      <c r="F24" s="72">
        <f>SUM(F18:F22)</f>
        <v>84117334</v>
      </c>
    </row>
    <row r="25" spans="4:6" ht="13.5" customHeight="1">
      <c r="D25" s="32"/>
      <c r="E25" s="38"/>
      <c r="F25" s="32"/>
    </row>
    <row r="26" spans="1:6" ht="13.5" customHeight="1" thickBot="1">
      <c r="A26" s="70" t="s">
        <v>55</v>
      </c>
      <c r="B26" s="30"/>
      <c r="C26" s="70"/>
      <c r="D26" s="75">
        <f>D15+D24</f>
        <v>141133999</v>
      </c>
      <c r="E26" s="76"/>
      <c r="F26" s="75">
        <f>F15+F24</f>
        <v>130738856</v>
      </c>
    </row>
    <row r="27" spans="4:6" ht="13.5" customHeight="1" thickTop="1">
      <c r="D27" s="38"/>
      <c r="E27" s="38"/>
      <c r="F27" s="38"/>
    </row>
    <row r="28" spans="1:6" ht="13.5" customHeight="1">
      <c r="A28" s="70" t="s">
        <v>56</v>
      </c>
      <c r="B28" s="30"/>
      <c r="C28" s="70"/>
      <c r="D28" s="38"/>
      <c r="E28" s="38"/>
      <c r="F28" s="38"/>
    </row>
    <row r="29" spans="1:6" ht="13.5" customHeight="1">
      <c r="A29" s="29" t="s">
        <v>57</v>
      </c>
      <c r="B29" s="30"/>
      <c r="C29" s="29"/>
      <c r="D29" s="38"/>
      <c r="E29" s="38"/>
      <c r="F29" s="38"/>
    </row>
    <row r="30" spans="1:6" ht="13.5" customHeight="1">
      <c r="A30" s="23" t="s">
        <v>58</v>
      </c>
      <c r="D30" s="38">
        <v>63252750</v>
      </c>
      <c r="E30" s="38"/>
      <c r="F30" s="38">
        <v>63252750</v>
      </c>
    </row>
    <row r="31" spans="1:7" ht="13.5" customHeight="1">
      <c r="A31" s="23" t="s">
        <v>59</v>
      </c>
      <c r="D31" s="38">
        <v>12494536</v>
      </c>
      <c r="E31" s="38"/>
      <c r="F31" s="38">
        <v>12494536</v>
      </c>
      <c r="G31" s="77"/>
    </row>
    <row r="32" spans="1:7" ht="13.5" customHeight="1">
      <c r="A32" s="23" t="s">
        <v>60</v>
      </c>
      <c r="D32" s="78">
        <f>'[2]Equity'!D55</f>
        <v>-7665097</v>
      </c>
      <c r="E32" s="38"/>
      <c r="F32" s="72">
        <v>-5147109</v>
      </c>
      <c r="G32" s="77"/>
    </row>
    <row r="33" spans="4:7" ht="7.5" customHeight="1">
      <c r="D33" s="38"/>
      <c r="E33" s="38"/>
      <c r="F33" s="38"/>
      <c r="G33" s="77"/>
    </row>
    <row r="34" spans="4:7" ht="13.5" customHeight="1">
      <c r="D34" s="38">
        <f>SUM(D30:D32)</f>
        <v>68082189</v>
      </c>
      <c r="E34" s="38"/>
      <c r="F34" s="38">
        <f>SUM(F30:F32)</f>
        <v>70600177</v>
      </c>
      <c r="G34" s="77"/>
    </row>
    <row r="35" spans="1:7" ht="13.5" customHeight="1">
      <c r="A35" s="23" t="s">
        <v>29</v>
      </c>
      <c r="D35" s="38">
        <v>2855743</v>
      </c>
      <c r="E35" s="38"/>
      <c r="F35" s="38">
        <v>35032</v>
      </c>
      <c r="G35" s="77"/>
    </row>
    <row r="36" spans="4:7" ht="7.5" customHeight="1">
      <c r="D36" s="32"/>
      <c r="E36" s="38"/>
      <c r="F36" s="32"/>
      <c r="G36" s="77"/>
    </row>
    <row r="37" spans="1:6" ht="13.5" customHeight="1">
      <c r="A37" s="29" t="s">
        <v>61</v>
      </c>
      <c r="B37" s="30"/>
      <c r="C37" s="29"/>
      <c r="D37" s="79">
        <f>SUM(D34:D35)</f>
        <v>70937932</v>
      </c>
      <c r="E37" s="76"/>
      <c r="F37" s="79">
        <f>SUM(F34:F35)</f>
        <v>70635209</v>
      </c>
    </row>
    <row r="38" spans="4:6" ht="13.5" customHeight="1">
      <c r="D38" s="38"/>
      <c r="E38" s="38"/>
      <c r="F38" s="38"/>
    </row>
    <row r="39" spans="1:6" ht="13.5" customHeight="1">
      <c r="A39" s="29" t="s">
        <v>62</v>
      </c>
      <c r="B39" s="30"/>
      <c r="C39" s="29"/>
      <c r="D39" s="38"/>
      <c r="E39" s="38"/>
      <c r="F39" s="38"/>
    </row>
    <row r="40" spans="1:6" ht="13.5" customHeight="1">
      <c r="A40" s="23" t="s">
        <v>63</v>
      </c>
      <c r="B40" s="24" t="s">
        <v>64</v>
      </c>
      <c r="D40" s="38">
        <v>4731877</v>
      </c>
      <c r="E40" s="38"/>
      <c r="F40" s="38">
        <f>1300583+1121234</f>
        <v>2421817</v>
      </c>
    </row>
    <row r="41" spans="1:6" ht="13.5" customHeight="1">
      <c r="A41" s="23" t="s">
        <v>65</v>
      </c>
      <c r="D41" s="38">
        <v>1169348</v>
      </c>
      <c r="E41" s="38"/>
      <c r="F41" s="38">
        <v>1003408</v>
      </c>
    </row>
    <row r="42" spans="4:6" ht="7.5" customHeight="1">
      <c r="D42" s="32"/>
      <c r="E42" s="38"/>
      <c r="F42" s="32"/>
    </row>
    <row r="43" spans="4:6" ht="13.5" customHeight="1">
      <c r="D43" s="72">
        <f>SUM(D40:D41)</f>
        <v>5901225</v>
      </c>
      <c r="E43" s="38"/>
      <c r="F43" s="72">
        <f>SUM(F40:F41)</f>
        <v>3425225</v>
      </c>
    </row>
    <row r="44" spans="1:6" ht="13.5" customHeight="1">
      <c r="A44" s="29" t="s">
        <v>66</v>
      </c>
      <c r="B44" s="30"/>
      <c r="C44" s="29"/>
      <c r="D44" s="38"/>
      <c r="E44" s="38"/>
      <c r="F44" s="38"/>
    </row>
    <row r="45" spans="1:6" ht="13.5" customHeight="1">
      <c r="A45" s="23" t="s">
        <v>67</v>
      </c>
      <c r="D45" s="38">
        <v>17317698</v>
      </c>
      <c r="E45" s="38"/>
      <c r="F45" s="38">
        <v>14900067</v>
      </c>
    </row>
    <row r="46" spans="1:6" ht="13.5" customHeight="1">
      <c r="A46" s="23" t="s">
        <v>68</v>
      </c>
      <c r="D46" s="38">
        <v>4912</v>
      </c>
      <c r="E46" s="38"/>
      <c r="F46" s="38">
        <v>22165</v>
      </c>
    </row>
    <row r="47" spans="1:6" ht="13.5" customHeight="1">
      <c r="A47" s="23" t="s">
        <v>63</v>
      </c>
      <c r="B47" s="24" t="s">
        <v>64</v>
      </c>
      <c r="D47" s="38">
        <v>46972232</v>
      </c>
      <c r="E47" s="38"/>
      <c r="F47" s="38">
        <v>41756190</v>
      </c>
    </row>
    <row r="48" spans="4:6" ht="7.5" customHeight="1">
      <c r="D48" s="32"/>
      <c r="E48" s="38"/>
      <c r="F48" s="32"/>
    </row>
    <row r="49" spans="4:6" ht="13.5" customHeight="1">
      <c r="D49" s="72">
        <f>SUM(D45:D47)</f>
        <v>64294842</v>
      </c>
      <c r="E49" s="38"/>
      <c r="F49" s="72">
        <f>SUM(F45:F47)</f>
        <v>56678422</v>
      </c>
    </row>
    <row r="50" spans="4:6" ht="7.5" customHeight="1">
      <c r="D50" s="38"/>
      <c r="E50" s="38"/>
      <c r="F50" s="38"/>
    </row>
    <row r="51" spans="1:6" ht="13.5" customHeight="1">
      <c r="A51" s="29" t="s">
        <v>69</v>
      </c>
      <c r="B51" s="30"/>
      <c r="C51" s="29"/>
      <c r="D51" s="76">
        <f>D43+D49</f>
        <v>70196067</v>
      </c>
      <c r="E51" s="76"/>
      <c r="F51" s="76">
        <f>F43+F49</f>
        <v>60103647</v>
      </c>
    </row>
    <row r="52" spans="4:6" ht="7.5" customHeight="1">
      <c r="D52" s="32"/>
      <c r="E52" s="38"/>
      <c r="F52" s="32"/>
    </row>
    <row r="53" spans="1:6" ht="13.5" customHeight="1" thickBot="1">
      <c r="A53" s="70" t="s">
        <v>70</v>
      </c>
      <c r="B53" s="30"/>
      <c r="C53" s="70"/>
      <c r="D53" s="75">
        <f>D37+D51</f>
        <v>141133999</v>
      </c>
      <c r="E53" s="76"/>
      <c r="F53" s="75">
        <f>F37+F51</f>
        <v>130738856</v>
      </c>
    </row>
    <row r="54" spans="1:6" ht="13.5" customHeight="1" thickTop="1">
      <c r="A54" s="29"/>
      <c r="B54" s="30"/>
      <c r="C54" s="29"/>
      <c r="D54" s="76"/>
      <c r="E54" s="76"/>
      <c r="F54" s="76"/>
    </row>
    <row r="55" spans="1:6" ht="13.5" customHeight="1">
      <c r="A55" s="29"/>
      <c r="B55" s="30"/>
      <c r="C55" s="29"/>
      <c r="D55" s="76"/>
      <c r="E55" s="76"/>
      <c r="F55" s="76"/>
    </row>
    <row r="56" spans="1:6" ht="13.5" customHeight="1">
      <c r="A56" s="29"/>
      <c r="B56" s="30"/>
      <c r="C56" s="29"/>
      <c r="D56" s="76"/>
      <c r="E56" s="76"/>
      <c r="F56" s="76"/>
    </row>
    <row r="57" spans="1:6" ht="13.5" customHeight="1">
      <c r="A57" s="29"/>
      <c r="B57" s="30"/>
      <c r="C57" s="29"/>
      <c r="D57" s="76"/>
      <c r="E57" s="76"/>
      <c r="F57" s="76"/>
    </row>
    <row r="58" spans="1:6" ht="13.5" customHeight="1">
      <c r="A58" s="29"/>
      <c r="B58" s="30"/>
      <c r="C58" s="29"/>
      <c r="D58" s="76"/>
      <c r="E58" s="76"/>
      <c r="F58" s="76"/>
    </row>
    <row r="59" spans="1:8" ht="15">
      <c r="A59" s="60" t="s">
        <v>34</v>
      </c>
      <c r="B59" s="60"/>
      <c r="C59" s="60"/>
      <c r="D59" s="60"/>
      <c r="E59" s="60"/>
      <c r="F59" s="60"/>
      <c r="G59" s="25"/>
      <c r="H59" s="25"/>
    </row>
    <row r="60" spans="1:8" ht="15">
      <c r="A60" s="60" t="s">
        <v>35</v>
      </c>
      <c r="B60" s="60"/>
      <c r="C60" s="60"/>
      <c r="D60" s="60"/>
      <c r="E60" s="60"/>
      <c r="F60" s="60"/>
      <c r="G60" s="25"/>
      <c r="H60" s="25"/>
    </row>
    <row r="61" spans="1:8" ht="15">
      <c r="A61" s="60" t="s">
        <v>36</v>
      </c>
      <c r="B61" s="60"/>
      <c r="C61" s="60"/>
      <c r="D61" s="60"/>
      <c r="E61" s="60"/>
      <c r="F61" s="60"/>
      <c r="G61" s="25"/>
      <c r="H61" s="25"/>
    </row>
    <row r="62" spans="4:6" ht="15">
      <c r="D62" s="80">
        <f>IF(D53&lt;&gt;D26,"CHECK","")</f>
      </c>
      <c r="E62" s="80"/>
      <c r="F62" s="80">
        <f>IF(F53&lt;&gt;F26,"CHECK","")</f>
      </c>
    </row>
    <row r="63" ht="15">
      <c r="D63" s="77"/>
    </row>
  </sheetData>
  <mergeCells count="6">
    <mergeCell ref="A60:F60"/>
    <mergeCell ref="A61:F61"/>
    <mergeCell ref="A1:F1"/>
    <mergeCell ref="A2:F2"/>
    <mergeCell ref="A3:F3"/>
    <mergeCell ref="A59:F59"/>
  </mergeCells>
  <printOptions horizontalCentered="1"/>
  <pageMargins left="0.82" right="0.52" top="0.5" bottom="0.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SheetLayoutView="100" workbookViewId="0" topLeftCell="A25">
      <selection activeCell="A49" sqref="A49"/>
    </sheetView>
  </sheetViews>
  <sheetFormatPr defaultColWidth="9.140625" defaultRowHeight="15" customHeight="1"/>
  <cols>
    <col min="1" max="1" width="36.421875" style="3" customWidth="1"/>
    <col min="2" max="7" width="14.421875" style="3" customWidth="1"/>
    <col min="8" max="8" width="2.421875" style="3" customWidth="1"/>
    <col min="9" max="16384" width="8.00390625" style="3" customWidth="1"/>
  </cols>
  <sheetData>
    <row r="1" spans="1:8" ht="15" customHeight="1">
      <c r="A1" s="1" t="str">
        <f>'[3]IncomeStatement'!A1</f>
        <v>UDS CAPITAL BERHAD (502246-P)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71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72</v>
      </c>
      <c r="B3" s="1"/>
      <c r="C3" s="1"/>
      <c r="D3" s="1"/>
      <c r="E3" s="1"/>
      <c r="F3" s="1"/>
      <c r="G3" s="1"/>
      <c r="H3" s="1"/>
    </row>
    <row r="4" spans="1:3" ht="15" customHeight="1">
      <c r="A4" s="6"/>
      <c r="B4" s="6"/>
      <c r="C4" s="6"/>
    </row>
    <row r="5" spans="1:8" ht="15" customHeight="1">
      <c r="A5" s="6"/>
      <c r="B5" s="82" t="s">
        <v>73</v>
      </c>
      <c r="C5" s="82"/>
      <c r="D5" s="82"/>
      <c r="E5" s="83"/>
      <c r="F5" s="84"/>
      <c r="G5" s="84"/>
      <c r="H5" s="84"/>
    </row>
    <row r="6" spans="1:8" ht="15" customHeight="1">
      <c r="A6" s="6"/>
      <c r="B6" s="85"/>
      <c r="C6" s="86" t="s">
        <v>74</v>
      </c>
      <c r="D6" s="86"/>
      <c r="E6" s="87"/>
      <c r="F6" s="84"/>
      <c r="G6" s="84"/>
      <c r="H6" s="84"/>
    </row>
    <row r="7" spans="2:8" ht="15" customHeight="1">
      <c r="B7" s="84"/>
      <c r="C7" s="88" t="s">
        <v>75</v>
      </c>
      <c r="D7" s="88" t="str">
        <f>C7</f>
        <v>Distributable</v>
      </c>
      <c r="E7" s="87"/>
      <c r="F7" s="84"/>
      <c r="G7" s="84"/>
      <c r="H7" s="84"/>
    </row>
    <row r="8" spans="2:8" s="9" customFormat="1" ht="15" customHeight="1">
      <c r="B8" s="89" t="s">
        <v>76</v>
      </c>
      <c r="C8" s="89" t="s">
        <v>76</v>
      </c>
      <c r="D8" s="89" t="s">
        <v>77</v>
      </c>
      <c r="E8" s="90"/>
      <c r="F8" s="89" t="s">
        <v>78</v>
      </c>
      <c r="G8" s="89" t="s">
        <v>79</v>
      </c>
      <c r="H8" s="91"/>
    </row>
    <row r="9" spans="2:8" s="9" customFormat="1" ht="15" customHeight="1">
      <c r="B9" s="89" t="s">
        <v>80</v>
      </c>
      <c r="C9" s="89" t="s">
        <v>81</v>
      </c>
      <c r="D9" s="89" t="s">
        <v>82</v>
      </c>
      <c r="E9" s="90" t="s">
        <v>79</v>
      </c>
      <c r="F9" s="89" t="s">
        <v>83</v>
      </c>
      <c r="G9" s="89" t="s">
        <v>84</v>
      </c>
      <c r="H9" s="91"/>
    </row>
    <row r="10" spans="2:8" s="9" customFormat="1" ht="15" customHeight="1">
      <c r="B10" s="89" t="s">
        <v>10</v>
      </c>
      <c r="C10" s="89" t="str">
        <f>B10</f>
        <v>RM</v>
      </c>
      <c r="D10" s="89" t="str">
        <f>C10</f>
        <v>RM</v>
      </c>
      <c r="E10" s="90" t="s">
        <v>10</v>
      </c>
      <c r="F10" s="89" t="s">
        <v>10</v>
      </c>
      <c r="G10" s="89" t="str">
        <f>D10</f>
        <v>RM</v>
      </c>
      <c r="H10" s="91"/>
    </row>
    <row r="11" spans="2:8" s="24" customFormat="1" ht="15" customHeight="1">
      <c r="B11" s="67"/>
      <c r="C11" s="67"/>
      <c r="D11" s="67"/>
      <c r="E11" s="92"/>
      <c r="F11" s="67"/>
      <c r="G11" s="67"/>
      <c r="H11" s="71"/>
    </row>
    <row r="12" spans="1:8" s="23" customFormat="1" ht="15" customHeight="1">
      <c r="A12" s="23" t="s">
        <v>85</v>
      </c>
      <c r="B12" s="37">
        <v>42168500</v>
      </c>
      <c r="C12" s="37">
        <v>6815367</v>
      </c>
      <c r="D12" s="37">
        <v>9608046</v>
      </c>
      <c r="E12" s="93">
        <f>SUM(B12:D12)</f>
        <v>58591913</v>
      </c>
      <c r="F12" s="37">
        <v>40791</v>
      </c>
      <c r="G12" s="37">
        <f>E12+F12</f>
        <v>58632704</v>
      </c>
      <c r="H12" s="81"/>
    </row>
    <row r="13" spans="2:8" s="23" customFormat="1" ht="4.5" customHeight="1">
      <c r="B13" s="37"/>
      <c r="C13" s="37"/>
      <c r="D13" s="37"/>
      <c r="E13" s="93"/>
      <c r="F13" s="37"/>
      <c r="G13" s="37"/>
      <c r="H13" s="81"/>
    </row>
    <row r="14" spans="1:8" s="23" customFormat="1" ht="15" customHeight="1">
      <c r="A14" s="23" t="s">
        <v>86</v>
      </c>
      <c r="B14" s="37"/>
      <c r="C14" s="37"/>
      <c r="D14" s="37"/>
      <c r="E14" s="93"/>
      <c r="F14" s="37"/>
      <c r="G14" s="37"/>
      <c r="H14" s="81"/>
    </row>
    <row r="15" spans="1:8" s="23" customFormat="1" ht="15" customHeight="1">
      <c r="A15" s="94" t="s">
        <v>87</v>
      </c>
      <c r="B15" s="95">
        <v>0</v>
      </c>
      <c r="C15" s="95">
        <v>0</v>
      </c>
      <c r="D15" s="37">
        <v>6903396</v>
      </c>
      <c r="E15" s="93">
        <f>SUM(B15:D15)</f>
        <v>6903396</v>
      </c>
      <c r="F15" s="95">
        <v>0</v>
      </c>
      <c r="G15" s="37">
        <f>E15+F15</f>
        <v>6903396</v>
      </c>
      <c r="H15" s="81"/>
    </row>
    <row r="16" spans="1:8" s="23" customFormat="1" ht="15" customHeight="1">
      <c r="A16" s="94" t="s">
        <v>88</v>
      </c>
      <c r="B16" s="95">
        <v>0</v>
      </c>
      <c r="C16" s="95">
        <v>0</v>
      </c>
      <c r="D16" s="37">
        <v>156160</v>
      </c>
      <c r="E16" s="93">
        <f>SUM(B16:D16)</f>
        <v>156160</v>
      </c>
      <c r="F16" s="95">
        <v>0</v>
      </c>
      <c r="G16" s="37">
        <f>E16+F16</f>
        <v>156160</v>
      </c>
      <c r="H16" s="81"/>
    </row>
    <row r="17" spans="1:8" s="23" customFormat="1" ht="15" customHeight="1">
      <c r="A17" s="96"/>
      <c r="B17" s="97">
        <f aca="true" t="shared" si="0" ref="B17:G17">SUM(B12:B16)</f>
        <v>42168500</v>
      </c>
      <c r="C17" s="97">
        <f t="shared" si="0"/>
        <v>6815367</v>
      </c>
      <c r="D17" s="97">
        <f t="shared" si="0"/>
        <v>16667602</v>
      </c>
      <c r="E17" s="98">
        <f t="shared" si="0"/>
        <v>65651469</v>
      </c>
      <c r="F17" s="99">
        <f t="shared" si="0"/>
        <v>40791</v>
      </c>
      <c r="G17" s="97">
        <f t="shared" si="0"/>
        <v>65692260</v>
      </c>
      <c r="H17" s="81"/>
    </row>
    <row r="18" spans="1:8" s="23" customFormat="1" ht="15" customHeight="1">
      <c r="A18" s="94"/>
      <c r="B18" s="37"/>
      <c r="C18" s="37"/>
      <c r="D18" s="37"/>
      <c r="E18" s="93"/>
      <c r="F18" s="37"/>
      <c r="G18" s="37"/>
      <c r="H18" s="81"/>
    </row>
    <row r="19" spans="1:8" s="23" customFormat="1" ht="15" customHeight="1">
      <c r="A19" s="23" t="s">
        <v>89</v>
      </c>
      <c r="B19" s="37"/>
      <c r="C19" s="37"/>
      <c r="D19" s="37"/>
      <c r="E19" s="93"/>
      <c r="F19" s="37"/>
      <c r="G19" s="37"/>
      <c r="H19" s="81"/>
    </row>
    <row r="20" spans="1:8" s="23" customFormat="1" ht="15" customHeight="1">
      <c r="A20" s="23" t="s">
        <v>90</v>
      </c>
      <c r="B20" s="37"/>
      <c r="C20" s="37"/>
      <c r="D20" s="37"/>
      <c r="E20" s="93"/>
      <c r="F20" s="37"/>
      <c r="G20" s="37"/>
      <c r="H20" s="81"/>
    </row>
    <row r="21" spans="1:8" s="23" customFormat="1" ht="15" customHeight="1">
      <c r="A21" s="23" t="s">
        <v>91</v>
      </c>
      <c r="B21" s="95">
        <v>0</v>
      </c>
      <c r="C21" s="95">
        <v>0</v>
      </c>
      <c r="D21" s="37">
        <f>'[1]IS working'!G33</f>
        <v>-9450907</v>
      </c>
      <c r="E21" s="93">
        <f>SUM(B21:D21)</f>
        <v>-9450907</v>
      </c>
      <c r="F21" s="37">
        <v>-5808</v>
      </c>
      <c r="G21" s="37">
        <f>E21+F21</f>
        <v>-9456715</v>
      </c>
      <c r="H21" s="81"/>
    </row>
    <row r="22" spans="1:8" s="23" customFormat="1" ht="15" customHeight="1">
      <c r="A22" s="23" t="s">
        <v>92</v>
      </c>
      <c r="B22" s="37"/>
      <c r="C22" s="95"/>
      <c r="D22" s="37"/>
      <c r="E22" s="93"/>
      <c r="F22" s="37"/>
      <c r="G22" s="37"/>
      <c r="H22" s="81"/>
    </row>
    <row r="23" spans="2:8" s="23" customFormat="1" ht="4.5" customHeight="1">
      <c r="B23" s="37"/>
      <c r="C23" s="95"/>
      <c r="D23" s="37"/>
      <c r="E23" s="93"/>
      <c r="F23" s="37"/>
      <c r="G23" s="37"/>
      <c r="H23" s="81"/>
    </row>
    <row r="24" spans="1:8" s="23" customFormat="1" ht="15" customHeight="1">
      <c r="A24" s="94" t="s">
        <v>93</v>
      </c>
      <c r="B24" s="37">
        <v>10542125</v>
      </c>
      <c r="C24" s="37">
        <v>6325275</v>
      </c>
      <c r="D24" s="37"/>
      <c r="E24" s="93">
        <f>SUM(B24:D24)</f>
        <v>16867400</v>
      </c>
      <c r="F24" s="37"/>
      <c r="G24" s="37">
        <f>E24+F24</f>
        <v>16867400</v>
      </c>
      <c r="H24" s="81"/>
    </row>
    <row r="25" spans="2:8" s="23" customFormat="1" ht="4.5" customHeight="1">
      <c r="B25" s="37"/>
      <c r="C25" s="37"/>
      <c r="D25" s="37"/>
      <c r="E25" s="93"/>
      <c r="F25" s="37"/>
      <c r="G25" s="37"/>
      <c r="H25" s="81"/>
    </row>
    <row r="26" spans="1:8" s="23" customFormat="1" ht="15" customHeight="1">
      <c r="A26" s="94" t="s">
        <v>94</v>
      </c>
      <c r="B26" s="37">
        <v>10542125</v>
      </c>
      <c r="C26" s="37"/>
      <c r="D26" s="37">
        <v>-10542125</v>
      </c>
      <c r="E26" s="100">
        <f>SUM(B26:D26)</f>
        <v>0</v>
      </c>
      <c r="F26" s="37"/>
      <c r="G26" s="38">
        <f>E26+F26</f>
        <v>0</v>
      </c>
      <c r="H26" s="81"/>
    </row>
    <row r="27" spans="2:8" s="23" customFormat="1" ht="4.5" customHeight="1">
      <c r="B27" s="37"/>
      <c r="C27" s="37"/>
      <c r="D27" s="37"/>
      <c r="E27" s="93"/>
      <c r="F27" s="37"/>
      <c r="G27" s="37"/>
      <c r="H27" s="81"/>
    </row>
    <row r="28" spans="1:8" s="23" customFormat="1" ht="15" customHeight="1">
      <c r="A28" s="23" t="s">
        <v>95</v>
      </c>
      <c r="B28" s="101">
        <v>0</v>
      </c>
      <c r="C28" s="31">
        <v>-11000</v>
      </c>
      <c r="D28" s="102">
        <v>0</v>
      </c>
      <c r="E28" s="103">
        <f>SUM(B28:D28)</f>
        <v>-11000</v>
      </c>
      <c r="F28" s="102">
        <v>0</v>
      </c>
      <c r="G28" s="103">
        <f>E28+F28</f>
        <v>-11000</v>
      </c>
      <c r="H28" s="81"/>
    </row>
    <row r="29" spans="2:8" s="23" customFormat="1" ht="4.5" customHeight="1">
      <c r="B29" s="104"/>
      <c r="C29" s="37"/>
      <c r="D29" s="105"/>
      <c r="E29" s="93"/>
      <c r="F29" s="105"/>
      <c r="G29" s="93"/>
      <c r="H29" s="81"/>
    </row>
    <row r="30" spans="1:8" s="23" customFormat="1" ht="15" customHeight="1">
      <c r="A30" s="23" t="s">
        <v>96</v>
      </c>
      <c r="B30" s="106">
        <v>0</v>
      </c>
      <c r="C30" s="107">
        <v>-635106</v>
      </c>
      <c r="D30" s="108">
        <v>0</v>
      </c>
      <c r="E30" s="109">
        <f>SUM(B30:D30)</f>
        <v>-635106</v>
      </c>
      <c r="F30" s="108">
        <v>0</v>
      </c>
      <c r="G30" s="109">
        <f>E30+F30</f>
        <v>-635106</v>
      </c>
      <c r="H30" s="81"/>
    </row>
    <row r="31" spans="2:8" s="23" customFormat="1" ht="4.5" customHeight="1">
      <c r="B31" s="105"/>
      <c r="C31" s="37"/>
      <c r="D31" s="105"/>
      <c r="E31" s="93"/>
      <c r="F31" s="105"/>
      <c r="G31" s="37"/>
      <c r="H31" s="81"/>
    </row>
    <row r="32" spans="1:8" s="23" customFormat="1" ht="15" customHeight="1">
      <c r="A32" s="23" t="s">
        <v>97</v>
      </c>
      <c r="B32" s="105"/>
      <c r="C32" s="37"/>
      <c r="D32" s="105"/>
      <c r="E32" s="93"/>
      <c r="F32" s="105"/>
      <c r="G32" s="37"/>
      <c r="H32" s="81"/>
    </row>
    <row r="33" spans="1:8" s="23" customFormat="1" ht="15" customHeight="1">
      <c r="A33" s="23" t="s">
        <v>98</v>
      </c>
      <c r="B33" s="105">
        <v>0</v>
      </c>
      <c r="C33" s="37">
        <f>SUM(C28:C30)</f>
        <v>-646106</v>
      </c>
      <c r="D33" s="95">
        <f>SUM(D28:D30)</f>
        <v>0</v>
      </c>
      <c r="E33" s="37">
        <f>SUM(E28:E30)</f>
        <v>-646106</v>
      </c>
      <c r="F33" s="110">
        <f>SUM(F28:F30)</f>
        <v>0</v>
      </c>
      <c r="G33" s="37">
        <f>SUM(G28:G30)</f>
        <v>-646106</v>
      </c>
      <c r="H33" s="81"/>
    </row>
    <row r="34" spans="2:8" s="23" customFormat="1" ht="4.5" customHeight="1">
      <c r="B34" s="105"/>
      <c r="C34" s="37"/>
      <c r="D34" s="95"/>
      <c r="E34" s="93"/>
      <c r="F34" s="95"/>
      <c r="G34" s="37"/>
      <c r="H34" s="81"/>
    </row>
    <row r="35" spans="1:8" s="23" customFormat="1" ht="15" customHeight="1">
      <c r="A35" s="23" t="s">
        <v>99</v>
      </c>
      <c r="B35" s="105">
        <v>0</v>
      </c>
      <c r="C35" s="105">
        <v>0</v>
      </c>
      <c r="D35" s="95">
        <v>0</v>
      </c>
      <c r="E35" s="111">
        <f>SUM(B35:D35)</f>
        <v>0</v>
      </c>
      <c r="F35" s="105">
        <v>49</v>
      </c>
      <c r="G35" s="37">
        <f>+E35+F35</f>
        <v>49</v>
      </c>
      <c r="H35" s="81"/>
    </row>
    <row r="36" spans="2:8" s="23" customFormat="1" ht="15" customHeight="1">
      <c r="B36" s="37"/>
      <c r="C36" s="37"/>
      <c r="D36" s="37"/>
      <c r="E36" s="93"/>
      <c r="F36" s="37"/>
      <c r="G36" s="37"/>
      <c r="H36" s="81"/>
    </row>
    <row r="37" spans="1:8" s="23" customFormat="1" ht="15" customHeight="1">
      <c r="A37" s="23" t="s">
        <v>100</v>
      </c>
      <c r="B37" s="95">
        <v>0</v>
      </c>
      <c r="C37" s="95">
        <v>0</v>
      </c>
      <c r="D37" s="37">
        <v>-1821679</v>
      </c>
      <c r="E37" s="93">
        <f>SUM(B37:D37)</f>
        <v>-1821679</v>
      </c>
      <c r="F37" s="95">
        <v>0</v>
      </c>
      <c r="G37" s="37">
        <v>-1821679</v>
      </c>
      <c r="H37" s="81"/>
    </row>
    <row r="38" spans="2:8" s="23" customFormat="1" ht="12" customHeight="1">
      <c r="B38" s="37"/>
      <c r="C38" s="37"/>
      <c r="D38" s="37"/>
      <c r="E38" s="93"/>
      <c r="F38" s="37"/>
      <c r="G38" s="37"/>
      <c r="H38" s="81"/>
    </row>
    <row r="39" spans="1:8" s="23" customFormat="1" ht="15" customHeight="1" thickBot="1">
      <c r="A39" s="29" t="s">
        <v>101</v>
      </c>
      <c r="B39" s="40">
        <f aca="true" t="shared" si="1" ref="B39:G39">+B17+B21+B24+B26+B33+B35+B37</f>
        <v>63252750</v>
      </c>
      <c r="C39" s="40">
        <f t="shared" si="1"/>
        <v>12494536</v>
      </c>
      <c r="D39" s="40">
        <f t="shared" si="1"/>
        <v>-5147109</v>
      </c>
      <c r="E39" s="40">
        <f t="shared" si="1"/>
        <v>70600177</v>
      </c>
      <c r="F39" s="112">
        <f t="shared" si="1"/>
        <v>35032</v>
      </c>
      <c r="G39" s="40">
        <f t="shared" si="1"/>
        <v>70635209</v>
      </c>
      <c r="H39" s="81"/>
    </row>
    <row r="40" spans="1:8" s="23" customFormat="1" ht="15" customHeight="1" thickTop="1">
      <c r="A40" s="29"/>
      <c r="B40" s="113"/>
      <c r="C40" s="113"/>
      <c r="D40" s="113"/>
      <c r="E40" s="114"/>
      <c r="F40" s="113"/>
      <c r="G40" s="113"/>
      <c r="H40" s="81"/>
    </row>
    <row r="41" spans="2:8" s="23" customFormat="1" ht="15" customHeight="1">
      <c r="B41" s="37"/>
      <c r="C41" s="37"/>
      <c r="D41" s="37"/>
      <c r="E41" s="93"/>
      <c r="F41" s="37"/>
      <c r="G41" s="37"/>
      <c r="H41" s="81"/>
    </row>
    <row r="42" spans="1:8" s="23" customFormat="1" ht="15" customHeight="1">
      <c r="A42" s="23" t="s">
        <v>102</v>
      </c>
      <c r="B42" s="37">
        <f aca="true" t="shared" si="2" ref="B42:G42">B39</f>
        <v>63252750</v>
      </c>
      <c r="C42" s="37">
        <f t="shared" si="2"/>
        <v>12494536</v>
      </c>
      <c r="D42" s="37">
        <f t="shared" si="2"/>
        <v>-5147109</v>
      </c>
      <c r="E42" s="37">
        <f t="shared" si="2"/>
        <v>70600177</v>
      </c>
      <c r="F42" s="115">
        <f t="shared" si="2"/>
        <v>35032</v>
      </c>
      <c r="G42" s="37">
        <f t="shared" si="2"/>
        <v>70635209</v>
      </c>
      <c r="H42" s="81"/>
    </row>
    <row r="43" spans="2:8" s="23" customFormat="1" ht="4.5" customHeight="1">
      <c r="B43" s="37"/>
      <c r="C43" s="37"/>
      <c r="D43" s="37"/>
      <c r="E43" s="93"/>
      <c r="F43" s="37"/>
      <c r="G43" s="37"/>
      <c r="H43" s="81"/>
    </row>
    <row r="44" spans="1:8" s="23" customFormat="1" ht="15" customHeight="1">
      <c r="A44" s="23" t="s">
        <v>89</v>
      </c>
      <c r="B44" s="37"/>
      <c r="C44" s="37"/>
      <c r="D44" s="37"/>
      <c r="E44" s="93"/>
      <c r="F44" s="37"/>
      <c r="G44" s="37"/>
      <c r="H44" s="81"/>
    </row>
    <row r="45" spans="1:8" s="23" customFormat="1" ht="15" customHeight="1">
      <c r="A45" s="23" t="s">
        <v>90</v>
      </c>
      <c r="B45" s="37"/>
      <c r="C45" s="37"/>
      <c r="D45" s="37"/>
      <c r="E45" s="93"/>
      <c r="F45" s="37"/>
      <c r="G45" s="37"/>
      <c r="H45" s="81"/>
    </row>
    <row r="46" spans="1:8" s="23" customFormat="1" ht="15" customHeight="1">
      <c r="A46" s="23" t="s">
        <v>91</v>
      </c>
      <c r="B46" s="95">
        <v>0</v>
      </c>
      <c r="C46" s="95">
        <v>0</v>
      </c>
      <c r="D46" s="37">
        <f>'[2]IS working'!F33</f>
        <v>-2517988</v>
      </c>
      <c r="E46" s="93">
        <f>SUM(B46:D46)</f>
        <v>-2517988</v>
      </c>
      <c r="F46" s="37">
        <f>'[1]IS working'!F34</f>
        <v>91082</v>
      </c>
      <c r="G46" s="37">
        <f>E46+F46</f>
        <v>-2426906</v>
      </c>
      <c r="H46" s="81"/>
    </row>
    <row r="47" spans="2:8" s="23" customFormat="1" ht="4.5" customHeight="1">
      <c r="B47" s="37"/>
      <c r="C47" s="37"/>
      <c r="D47" s="37"/>
      <c r="E47" s="93"/>
      <c r="F47" s="37"/>
      <c r="G47" s="37"/>
      <c r="H47" s="81"/>
    </row>
    <row r="48" spans="1:8" s="23" customFormat="1" ht="15" customHeight="1">
      <c r="A48" s="23" t="s">
        <v>103</v>
      </c>
      <c r="B48" s="37"/>
      <c r="C48" s="37"/>
      <c r="D48" s="37"/>
      <c r="E48" s="93"/>
      <c r="F48" s="81"/>
      <c r="G48" s="81"/>
      <c r="H48" s="81"/>
    </row>
    <row r="49" spans="1:8" s="23" customFormat="1" ht="15" customHeight="1">
      <c r="A49" s="23" t="s">
        <v>104</v>
      </c>
      <c r="B49" s="95">
        <v>0</v>
      </c>
      <c r="C49" s="95">
        <v>0</v>
      </c>
      <c r="D49" s="95">
        <v>0</v>
      </c>
      <c r="E49" s="116">
        <v>0</v>
      </c>
      <c r="F49" s="37">
        <v>2680678</v>
      </c>
      <c r="G49" s="37">
        <f>E48+F49</f>
        <v>2680678</v>
      </c>
      <c r="H49" s="81"/>
    </row>
    <row r="50" spans="2:8" s="23" customFormat="1" ht="4.5" customHeight="1">
      <c r="B50" s="37"/>
      <c r="C50" s="37"/>
      <c r="D50" s="37"/>
      <c r="E50" s="93"/>
      <c r="F50" s="37"/>
      <c r="G50" s="37"/>
      <c r="H50" s="81"/>
    </row>
    <row r="51" spans="1:8" s="23" customFormat="1" ht="15" customHeight="1">
      <c r="A51" s="23" t="s">
        <v>105</v>
      </c>
      <c r="B51" s="37"/>
      <c r="C51" s="37"/>
      <c r="D51" s="37"/>
      <c r="E51" s="93"/>
      <c r="F51" s="37"/>
      <c r="G51" s="37"/>
      <c r="H51" s="81"/>
    </row>
    <row r="52" spans="1:8" s="23" customFormat="1" ht="15" customHeight="1">
      <c r="A52" s="23" t="s">
        <v>106</v>
      </c>
      <c r="B52" s="37"/>
      <c r="C52" s="37"/>
      <c r="D52" s="37"/>
      <c r="E52" s="93"/>
      <c r="F52" s="37"/>
      <c r="G52" s="37"/>
      <c r="H52" s="81"/>
    </row>
    <row r="53" spans="1:8" s="23" customFormat="1" ht="15" customHeight="1">
      <c r="A53" s="37" t="s">
        <v>107</v>
      </c>
      <c r="B53" s="95">
        <v>0</v>
      </c>
      <c r="C53" s="95">
        <v>0</v>
      </c>
      <c r="D53" s="95">
        <v>0</v>
      </c>
      <c r="E53" s="116">
        <v>0</v>
      </c>
      <c r="F53" s="37">
        <v>48951</v>
      </c>
      <c r="G53" s="37">
        <f>E51+F53</f>
        <v>48951</v>
      </c>
      <c r="H53" s="81"/>
    </row>
    <row r="54" spans="2:8" s="23" customFormat="1" ht="12" customHeight="1">
      <c r="B54" s="37"/>
      <c r="C54" s="37"/>
      <c r="D54" s="37"/>
      <c r="E54" s="93"/>
      <c r="F54" s="37"/>
      <c r="G54" s="37"/>
      <c r="H54" s="81"/>
    </row>
    <row r="55" spans="1:8" s="23" customFormat="1" ht="15" customHeight="1" thickBot="1">
      <c r="A55" s="29" t="s">
        <v>108</v>
      </c>
      <c r="B55" s="40">
        <f aca="true" t="shared" si="3" ref="B55:G55">SUM(B42:B53)</f>
        <v>63252750</v>
      </c>
      <c r="C55" s="40">
        <f t="shared" si="3"/>
        <v>12494536</v>
      </c>
      <c r="D55" s="40">
        <f t="shared" si="3"/>
        <v>-7665097</v>
      </c>
      <c r="E55" s="117">
        <f t="shared" si="3"/>
        <v>68082189</v>
      </c>
      <c r="F55" s="40">
        <f t="shared" si="3"/>
        <v>2855743</v>
      </c>
      <c r="G55" s="40">
        <f t="shared" si="3"/>
        <v>70937932</v>
      </c>
      <c r="H55" s="81"/>
    </row>
    <row r="56" spans="1:8" s="23" customFormat="1" ht="15" customHeight="1" thickTop="1">
      <c r="A56" s="29"/>
      <c r="B56" s="113"/>
      <c r="C56" s="113"/>
      <c r="D56" s="113"/>
      <c r="E56" s="118"/>
      <c r="F56" s="113"/>
      <c r="G56" s="119"/>
      <c r="H56" s="81"/>
    </row>
    <row r="57" spans="1:7" s="23" customFormat="1" ht="15" customHeight="1">
      <c r="A57" s="29"/>
      <c r="B57" s="113"/>
      <c r="C57" s="113"/>
      <c r="D57" s="113"/>
      <c r="E57" s="119"/>
      <c r="F57" s="113"/>
      <c r="G57" s="119"/>
    </row>
    <row r="58" spans="1:6" s="23" customFormat="1" ht="15" customHeight="1">
      <c r="A58" s="23" t="s">
        <v>109</v>
      </c>
      <c r="B58" s="25"/>
      <c r="C58" s="37"/>
      <c r="D58" s="26"/>
      <c r="E58" s="25"/>
      <c r="F58" s="25"/>
    </row>
    <row r="59" spans="1:6" s="23" customFormat="1" ht="15" customHeight="1">
      <c r="A59" s="23" t="s">
        <v>110</v>
      </c>
      <c r="B59" s="25"/>
      <c r="C59" s="37"/>
      <c r="D59" s="26"/>
      <c r="E59" s="25"/>
      <c r="F59" s="25"/>
    </row>
    <row r="60" spans="2:6" s="23" customFormat="1" ht="15" customHeight="1">
      <c r="B60" s="25"/>
      <c r="C60" s="37"/>
      <c r="D60" s="26"/>
      <c r="E60" s="25"/>
      <c r="F60" s="25"/>
    </row>
    <row r="61" spans="1:7" s="23" customFormat="1" ht="15" customHeight="1">
      <c r="A61" s="29"/>
      <c r="B61" s="113"/>
      <c r="C61" s="113"/>
      <c r="D61" s="113"/>
      <c r="E61" s="113"/>
      <c r="F61" s="113"/>
      <c r="G61" s="113"/>
    </row>
    <row r="62" spans="1:7" s="23" customFormat="1" ht="15" customHeight="1">
      <c r="A62" s="29"/>
      <c r="B62" s="113"/>
      <c r="C62" s="113"/>
      <c r="D62" s="113"/>
      <c r="E62" s="113"/>
      <c r="F62" s="113"/>
      <c r="G62" s="113"/>
    </row>
    <row r="63" spans="1:7" s="23" customFormat="1" ht="15" customHeight="1">
      <c r="A63" s="29"/>
      <c r="B63" s="113"/>
      <c r="C63" s="113"/>
      <c r="D63" s="113"/>
      <c r="E63" s="113"/>
      <c r="F63" s="113"/>
      <c r="G63" s="113"/>
    </row>
    <row r="64" ht="15" customHeight="1">
      <c r="G64" s="62"/>
    </row>
  </sheetData>
  <mergeCells count="4">
    <mergeCell ref="B5:E5"/>
    <mergeCell ref="A1:H1"/>
    <mergeCell ref="A2:H2"/>
    <mergeCell ref="A3:H3"/>
  </mergeCells>
  <printOptions horizontalCentered="1"/>
  <pageMargins left="0.75" right="0.73" top="0.32" bottom="0.31" header="0.5" footer="0.3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workbookViewId="0" topLeftCell="A1">
      <selection activeCell="A19" sqref="A19"/>
    </sheetView>
  </sheetViews>
  <sheetFormatPr defaultColWidth="9.140625" defaultRowHeight="12.75"/>
  <cols>
    <col min="1" max="1" width="55.7109375" style="121" customWidth="1"/>
    <col min="2" max="2" width="11.28125" style="121" customWidth="1"/>
    <col min="3" max="3" width="2.7109375" style="121" customWidth="1"/>
    <col min="4" max="4" width="12.7109375" style="121" customWidth="1"/>
    <col min="5" max="16384" width="8.00390625" style="121" customWidth="1"/>
  </cols>
  <sheetData>
    <row r="1" spans="1:3" ht="15">
      <c r="A1" s="120" t="s">
        <v>111</v>
      </c>
      <c r="B1" s="120"/>
      <c r="C1" s="120"/>
    </row>
    <row r="2" spans="1:3" ht="15">
      <c r="A2" s="120" t="s">
        <v>112</v>
      </c>
      <c r="B2" s="120"/>
      <c r="C2" s="120"/>
    </row>
    <row r="3" spans="1:3" ht="15">
      <c r="A3" s="120" t="s">
        <v>113</v>
      </c>
      <c r="B3" s="120"/>
      <c r="C3" s="120"/>
    </row>
    <row r="4" spans="1:3" ht="15">
      <c r="A4" s="122"/>
      <c r="B4" s="122"/>
      <c r="C4" s="122"/>
    </row>
    <row r="5" spans="2:4" ht="15">
      <c r="B5" s="122" t="s">
        <v>40</v>
      </c>
      <c r="C5" s="122"/>
      <c r="D5" s="122" t="s">
        <v>41</v>
      </c>
    </row>
    <row r="6" spans="2:4" ht="15">
      <c r="B6" s="123" t="s">
        <v>6</v>
      </c>
      <c r="C6" s="124"/>
      <c r="D6" s="123" t="s">
        <v>7</v>
      </c>
    </row>
    <row r="7" spans="2:4" ht="15">
      <c r="B7" s="124" t="s">
        <v>10</v>
      </c>
      <c r="C7" s="124"/>
      <c r="D7" s="124" t="s">
        <v>10</v>
      </c>
    </row>
    <row r="8" spans="2:4" ht="15">
      <c r="B8" s="125"/>
      <c r="C8" s="125"/>
      <c r="D8" s="125"/>
    </row>
    <row r="9" spans="1:4" ht="15">
      <c r="A9" s="121" t="s">
        <v>114</v>
      </c>
      <c r="B9" s="125"/>
      <c r="C9" s="125"/>
      <c r="D9" s="125"/>
    </row>
    <row r="10" spans="1:4" ht="15">
      <c r="A10" s="121" t="s">
        <v>23</v>
      </c>
      <c r="B10" s="125">
        <f>'[2]IS working'!F26</f>
        <v>-2125162</v>
      </c>
      <c r="C10" s="125"/>
      <c r="D10" s="125">
        <f>'[4]IncomeStatement'!G25</f>
        <v>-9201589</v>
      </c>
    </row>
    <row r="11" spans="2:4" ht="15">
      <c r="B11" s="125"/>
      <c r="C11" s="125"/>
      <c r="D11" s="125"/>
    </row>
    <row r="12" spans="1:4" ht="15">
      <c r="A12" s="121" t="s">
        <v>115</v>
      </c>
      <c r="B12" s="125"/>
      <c r="C12" s="125"/>
      <c r="D12" s="125"/>
    </row>
    <row r="13" spans="1:4" ht="15">
      <c r="A13" s="121" t="s">
        <v>116</v>
      </c>
      <c r="B13" s="125">
        <f>3471406+303151</f>
        <v>3774557</v>
      </c>
      <c r="C13" s="125"/>
      <c r="D13" s="125">
        <v>3405992</v>
      </c>
    </row>
    <row r="14" spans="1:4" ht="15">
      <c r="A14" s="121" t="s">
        <v>117</v>
      </c>
      <c r="B14" s="126">
        <v>1847259</v>
      </c>
      <c r="C14" s="125"/>
      <c r="D14" s="126">
        <v>2722368</v>
      </c>
    </row>
    <row r="15" spans="2:4" ht="15">
      <c r="B15" s="125"/>
      <c r="C15" s="125"/>
      <c r="D15" s="125"/>
    </row>
    <row r="16" spans="1:4" ht="15">
      <c r="A16" s="121" t="s">
        <v>118</v>
      </c>
      <c r="B16" s="125">
        <f>SUM(B10:B15)</f>
        <v>3496654</v>
      </c>
      <c r="C16" s="125"/>
      <c r="D16" s="125">
        <f>SUM(D10:D15)</f>
        <v>-3073229</v>
      </c>
    </row>
    <row r="17" spans="2:4" ht="15">
      <c r="B17" s="125"/>
      <c r="C17" s="125"/>
      <c r="D17" s="125"/>
    </row>
    <row r="18" spans="1:4" ht="15">
      <c r="A18" s="121" t="s">
        <v>119</v>
      </c>
      <c r="B18" s="125"/>
      <c r="C18" s="125"/>
      <c r="D18" s="125"/>
    </row>
    <row r="19" spans="1:4" ht="15">
      <c r="A19" s="121" t="s">
        <v>120</v>
      </c>
      <c r="B19" s="125">
        <v>1931708</v>
      </c>
      <c r="C19" s="125"/>
      <c r="D19" s="125">
        <v>-809175</v>
      </c>
    </row>
    <row r="20" spans="1:4" ht="15">
      <c r="A20" s="121" t="s">
        <v>121</v>
      </c>
      <c r="B20" s="125">
        <v>-1555214</v>
      </c>
      <c r="C20" s="125"/>
      <c r="D20" s="125">
        <v>2276034</v>
      </c>
    </row>
    <row r="21" spans="1:4" ht="15">
      <c r="A21" s="121" t="s">
        <v>122</v>
      </c>
      <c r="B21" s="125">
        <v>0</v>
      </c>
      <c r="C21" s="125"/>
      <c r="D21" s="125">
        <v>2091874</v>
      </c>
    </row>
    <row r="22" spans="1:4" ht="15">
      <c r="A22" s="121" t="s">
        <v>123</v>
      </c>
      <c r="B22" s="125">
        <v>0</v>
      </c>
      <c r="C22" s="125"/>
      <c r="D22" s="125">
        <v>-51118</v>
      </c>
    </row>
    <row r="23" spans="1:4" ht="15">
      <c r="A23" s="121" t="s">
        <v>124</v>
      </c>
      <c r="B23" s="125">
        <v>438101</v>
      </c>
      <c r="C23" s="125"/>
      <c r="D23" s="125">
        <v>-1282287</v>
      </c>
    </row>
    <row r="24" spans="1:4" ht="15">
      <c r="A24" s="121" t="s">
        <v>125</v>
      </c>
      <c r="B24" s="126">
        <v>-2132761</v>
      </c>
      <c r="C24" s="125"/>
      <c r="D24" s="126">
        <v>-1888580</v>
      </c>
    </row>
    <row r="25" spans="2:4" ht="15">
      <c r="B25" s="125"/>
      <c r="C25" s="125"/>
      <c r="D25" s="125"/>
    </row>
    <row r="26" spans="1:4" ht="15">
      <c r="A26" s="121" t="s">
        <v>126</v>
      </c>
      <c r="B26" s="125">
        <f>SUM(B16:B25)</f>
        <v>2178488</v>
      </c>
      <c r="C26" s="125"/>
      <c r="D26" s="125">
        <f>SUM(D16:D25)</f>
        <v>-2736481</v>
      </c>
    </row>
    <row r="27" spans="2:4" ht="15">
      <c r="B27" s="125"/>
      <c r="C27" s="125"/>
      <c r="D27" s="125"/>
    </row>
    <row r="28" spans="1:4" ht="15">
      <c r="A28" s="121" t="s">
        <v>127</v>
      </c>
      <c r="B28" s="125">
        <v>-8696409</v>
      </c>
      <c r="C28" s="125"/>
      <c r="D28" s="125">
        <v>-6868474</v>
      </c>
    </row>
    <row r="29" spans="2:4" ht="15">
      <c r="B29" s="125"/>
      <c r="C29" s="125"/>
      <c r="D29" s="125"/>
    </row>
    <row r="30" spans="1:4" ht="15">
      <c r="A30" s="121" t="s">
        <v>128</v>
      </c>
      <c r="B30" s="126">
        <v>6294243</v>
      </c>
      <c r="C30" s="125"/>
      <c r="D30" s="126">
        <v>11879248</v>
      </c>
    </row>
    <row r="31" spans="2:4" ht="15">
      <c r="B31" s="125"/>
      <c r="C31" s="125"/>
      <c r="D31" s="125"/>
    </row>
    <row r="32" spans="1:4" ht="15">
      <c r="A32" s="121" t="s">
        <v>129</v>
      </c>
      <c r="B32" s="125">
        <f>SUM(B26:B31)</f>
        <v>-223678</v>
      </c>
      <c r="C32" s="125"/>
      <c r="D32" s="125">
        <f>SUM(D26:D31)</f>
        <v>2274293</v>
      </c>
    </row>
    <row r="33" spans="2:4" ht="15">
      <c r="B33" s="125"/>
      <c r="C33" s="125"/>
      <c r="D33" s="125"/>
    </row>
    <row r="34" spans="1:4" ht="15">
      <c r="A34" s="121" t="s">
        <v>130</v>
      </c>
      <c r="B34" s="126">
        <v>5482741</v>
      </c>
      <c r="C34" s="125"/>
      <c r="D34" s="126">
        <v>3208448</v>
      </c>
    </row>
    <row r="35" spans="2:4" ht="15">
      <c r="B35" s="125"/>
      <c r="C35" s="125"/>
      <c r="D35" s="125"/>
    </row>
    <row r="36" spans="1:4" ht="15.75" thickBot="1">
      <c r="A36" s="121" t="s">
        <v>131</v>
      </c>
      <c r="B36" s="127">
        <f>SUM(B32:B35)</f>
        <v>5259063</v>
      </c>
      <c r="C36" s="128"/>
      <c r="D36" s="127">
        <f>SUM(D32:D35)</f>
        <v>5482741</v>
      </c>
    </row>
    <row r="37" spans="2:4" ht="15.75" thickTop="1">
      <c r="B37" s="125"/>
      <c r="C37" s="125"/>
      <c r="D37" s="125"/>
    </row>
    <row r="38" spans="2:4" ht="15">
      <c r="B38" s="125"/>
      <c r="C38" s="125"/>
      <c r="D38" s="125"/>
    </row>
    <row r="39" spans="1:4" ht="15">
      <c r="A39" s="121" t="s">
        <v>132</v>
      </c>
      <c r="B39" s="125"/>
      <c r="C39" s="125"/>
      <c r="D39" s="125"/>
    </row>
    <row r="40" spans="2:4" ht="15">
      <c r="B40" s="125"/>
      <c r="C40" s="125"/>
      <c r="D40" s="125"/>
    </row>
    <row r="41" spans="1:4" ht="15">
      <c r="A41" s="121" t="s">
        <v>54</v>
      </c>
      <c r="B41" s="125">
        <f>'[4]BalanceSheet'!D23</f>
        <v>6511373</v>
      </c>
      <c r="C41" s="125"/>
      <c r="D41" s="125">
        <v>5765643</v>
      </c>
    </row>
    <row r="42" spans="1:4" ht="15">
      <c r="A42" s="121" t="s">
        <v>133</v>
      </c>
      <c r="B42" s="125">
        <v>-1252310</v>
      </c>
      <c r="C42" s="125"/>
      <c r="D42" s="125">
        <v>-244717</v>
      </c>
    </row>
    <row r="43" spans="1:4" ht="15">
      <c r="A43" s="121" t="s">
        <v>134</v>
      </c>
      <c r="B43" s="125">
        <v>0</v>
      </c>
      <c r="C43" s="125"/>
      <c r="D43" s="125">
        <v>-38185</v>
      </c>
    </row>
    <row r="44" spans="2:4" ht="15.75" thickBot="1">
      <c r="B44" s="129">
        <f>SUM(B41:B43)</f>
        <v>5259063</v>
      </c>
      <c r="C44" s="128"/>
      <c r="D44" s="129">
        <f>SUM(D41:D43)</f>
        <v>5482741</v>
      </c>
    </row>
    <row r="45" spans="2:4" ht="15.75" thickTop="1">
      <c r="B45" s="130">
        <f>IF(B36&lt;&gt;B44,"CHECK","")</f>
      </c>
      <c r="C45" s="130">
        <f>IF(C36&lt;&gt;C44,"CHECK","")</f>
      </c>
      <c r="D45" s="130">
        <f>IF(D36&lt;&gt;D44,"CHECK","")</f>
      </c>
    </row>
    <row r="46" spans="2:4" ht="15">
      <c r="B46" s="130"/>
      <c r="C46" s="130"/>
      <c r="D46" s="130"/>
    </row>
    <row r="47" spans="2:4" ht="15">
      <c r="B47" s="125"/>
      <c r="C47" s="125"/>
      <c r="D47" s="125"/>
    </row>
    <row r="48" spans="2:4" ht="15">
      <c r="B48" s="125"/>
      <c r="C48" s="125"/>
      <c r="D48" s="125"/>
    </row>
    <row r="49" spans="2:4" ht="15">
      <c r="B49" s="125"/>
      <c r="C49" s="125"/>
      <c r="D49" s="125"/>
    </row>
    <row r="50" spans="1:4" ht="15">
      <c r="A50" s="121" t="s">
        <v>135</v>
      </c>
      <c r="B50" s="125"/>
      <c r="C50" s="125"/>
      <c r="D50" s="125"/>
    </row>
    <row r="51" spans="1:4" ht="15">
      <c r="A51" s="121" t="s">
        <v>136</v>
      </c>
      <c r="B51" s="125"/>
      <c r="C51" s="125"/>
      <c r="D51" s="125"/>
    </row>
    <row r="52" spans="1:4" ht="15">
      <c r="A52" s="121" t="s">
        <v>137</v>
      </c>
      <c r="B52" s="125"/>
      <c r="C52" s="125"/>
      <c r="D52" s="125"/>
    </row>
    <row r="53" spans="2:4" ht="15">
      <c r="B53" s="125"/>
      <c r="C53" s="125"/>
      <c r="D53" s="125"/>
    </row>
    <row r="54" spans="2:4" ht="15">
      <c r="B54" s="125"/>
      <c r="C54" s="125"/>
      <c r="D54" s="125"/>
    </row>
    <row r="55" spans="2:4" ht="15">
      <c r="B55" s="125"/>
      <c r="C55" s="125"/>
      <c r="D55" s="125"/>
    </row>
    <row r="56" spans="2:4" ht="15">
      <c r="B56" s="125"/>
      <c r="C56" s="125"/>
      <c r="D56" s="125"/>
    </row>
    <row r="57" spans="2:4" ht="15">
      <c r="B57" s="125"/>
      <c r="C57" s="125"/>
      <c r="D57" s="125"/>
    </row>
    <row r="58" spans="2:4" ht="15">
      <c r="B58" s="125"/>
      <c r="C58" s="125"/>
      <c r="D58" s="125"/>
    </row>
    <row r="59" spans="2:4" ht="15">
      <c r="B59" s="125"/>
      <c r="C59" s="125"/>
      <c r="D59" s="125"/>
    </row>
    <row r="60" spans="2:4" ht="15">
      <c r="B60" s="125"/>
      <c r="C60" s="125"/>
      <c r="D60" s="125"/>
    </row>
    <row r="61" spans="2:4" ht="15">
      <c r="B61" s="125"/>
      <c r="C61" s="125"/>
      <c r="D61" s="125"/>
    </row>
    <row r="62" spans="2:4" ht="15">
      <c r="B62" s="125"/>
      <c r="C62" s="125"/>
      <c r="D62" s="125"/>
    </row>
    <row r="63" spans="2:4" ht="15">
      <c r="B63" s="125"/>
      <c r="C63" s="125"/>
      <c r="D63" s="125"/>
    </row>
    <row r="64" spans="2:4" ht="15">
      <c r="B64" s="125"/>
      <c r="C64" s="125"/>
      <c r="D64" s="125"/>
    </row>
    <row r="65" spans="2:4" ht="15">
      <c r="B65" s="125"/>
      <c r="C65" s="125"/>
      <c r="D65" s="125"/>
    </row>
    <row r="66" spans="2:4" ht="15">
      <c r="B66" s="125"/>
      <c r="C66" s="125"/>
      <c r="D66" s="125"/>
    </row>
    <row r="67" spans="2:4" ht="15">
      <c r="B67" s="125"/>
      <c r="C67" s="125"/>
      <c r="D67" s="125"/>
    </row>
    <row r="68" spans="2:4" ht="15">
      <c r="B68" s="125"/>
      <c r="C68" s="125"/>
      <c r="D68" s="125"/>
    </row>
    <row r="69" spans="2:4" ht="15">
      <c r="B69" s="125"/>
      <c r="C69" s="125"/>
      <c r="D69" s="125"/>
    </row>
    <row r="70" spans="2:4" ht="15">
      <c r="B70" s="125"/>
      <c r="C70" s="125"/>
      <c r="D70" s="125"/>
    </row>
    <row r="71" spans="2:4" ht="15">
      <c r="B71" s="125"/>
      <c r="C71" s="125"/>
      <c r="D71" s="125"/>
    </row>
    <row r="72" spans="2:4" ht="15">
      <c r="B72" s="125"/>
      <c r="C72" s="125"/>
      <c r="D72" s="125"/>
    </row>
    <row r="73" spans="2:4" ht="15">
      <c r="B73" s="125"/>
      <c r="C73" s="125"/>
      <c r="D73" s="125"/>
    </row>
  </sheetData>
  <mergeCells count="3">
    <mergeCell ref="A1:C1"/>
    <mergeCell ref="A2:C2"/>
    <mergeCell ref="A3:C3"/>
  </mergeCells>
  <printOptions horizontalCentered="1"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2007-10-31T04:43:14Z</dcterms:created>
  <dcterms:modified xsi:type="dcterms:W3CDTF">2007-10-31T04:44:23Z</dcterms:modified>
  <cp:category/>
  <cp:version/>
  <cp:contentType/>
  <cp:contentStatus/>
</cp:coreProperties>
</file>